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Mac\Home\Desktop\Desktop\Bára\Akce 2018\Karviná - rekonstrukce učeben - školy 3 a 4\Školy 4 2020 - ZŠ DRužba\ROZPOCTY\STAVBA\"/>
    </mc:Choice>
  </mc:AlternateContent>
  <bookViews>
    <workbookView xWindow="0" yWindow="0" windowWidth="0" windowHeight="0"/>
  </bookViews>
  <sheets>
    <sheet name="Rekapitulace stavby" sheetId="1" r:id="rId1"/>
    <sheet name="001 - Jazyková učebna vč...." sheetId="2" r:id="rId2"/>
    <sheet name="002 - Zdravotechnika" sheetId="3" r:id="rId3"/>
    <sheet name="003 - Vzduchotechnika " sheetId="4" r:id="rId4"/>
    <sheet name="004 - Elektroinstalace" sheetId="5" r:id="rId5"/>
    <sheet name="005 - Vedlejší a ostatní ..." sheetId="6" r:id="rId6"/>
    <sheet name="006 - Vedlejší a ostatní ..." sheetId="7" r:id="rId7"/>
    <sheet name="007 - Konektivita ZŠ " sheetId="8" r:id="rId8"/>
    <sheet name="008 - Stavební práce pro ..." sheetId="9" r:id="rId9"/>
    <sheet name="009 - Konektivita MŠ" sheetId="10" r:id="rId10"/>
    <sheet name="010 - Stavební práce pro ..." sheetId="11" r:id="rId11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'001 - Jazyková učebna vč....'!$C$135:$K$426</definedName>
    <definedName name="_xlnm.Print_Area" localSheetId="1">'001 - Jazyková učebna vč....'!$C$82:$J$117,'001 - Jazyková učebna vč....'!$C$123:$K$426</definedName>
    <definedName name="_xlnm.Print_Titles" localSheetId="1">'001 - Jazyková učebna vč....'!$135:$135</definedName>
    <definedName name="_xlnm._FilterDatabase" localSheetId="2" hidden="1">'002 - Zdravotechnika'!$C$125:$K$221</definedName>
    <definedName name="_xlnm.Print_Area" localSheetId="2">'002 - Zdravotechnika'!$C$82:$J$107,'002 - Zdravotechnika'!$C$113:$K$221</definedName>
    <definedName name="_xlnm.Print_Titles" localSheetId="2">'002 - Zdravotechnika'!$125:$125</definedName>
    <definedName name="_xlnm._FilterDatabase" localSheetId="3" hidden="1">'003 - Vzduchotechnika '!$C$119:$K$142</definedName>
    <definedName name="_xlnm.Print_Area" localSheetId="3">'003 - Vzduchotechnika '!$C$82:$J$101,'003 - Vzduchotechnika '!$C$107:$K$142</definedName>
    <definedName name="_xlnm.Print_Titles" localSheetId="3">'003 - Vzduchotechnika '!$119:$119</definedName>
    <definedName name="_xlnm._FilterDatabase" localSheetId="4" hidden="1">'004 - Elektroinstalace'!$C$121:$K$223</definedName>
    <definedName name="_xlnm.Print_Area" localSheetId="4">'004 - Elektroinstalace'!$C$82:$J$103,'004 - Elektroinstalace'!$C$109:$K$223</definedName>
    <definedName name="_xlnm.Print_Titles" localSheetId="4">'004 - Elektroinstalace'!$121:$121</definedName>
    <definedName name="_xlnm._FilterDatabase" localSheetId="5" hidden="1">'005 - Vedlejší a ostatní ...'!$C$121:$K$140</definedName>
    <definedName name="_xlnm.Print_Area" localSheetId="5">'005 - Vedlejší a ostatní ...'!$C$82:$J$103,'005 - Vedlejší a ostatní ...'!$C$109:$K$140</definedName>
    <definedName name="_xlnm.Print_Titles" localSheetId="5">'005 - Vedlejší a ostatní ...'!$121:$121</definedName>
    <definedName name="_xlnm._FilterDatabase" localSheetId="6" hidden="1">'006 - Vedlejší a ostatní ...'!$C$117:$K$123</definedName>
    <definedName name="_xlnm.Print_Area" localSheetId="6">'006 - Vedlejší a ostatní ...'!$C$82:$J$99,'006 - Vedlejší a ostatní ...'!$C$105:$K$123</definedName>
    <definedName name="_xlnm.Print_Titles" localSheetId="6">'006 - Vedlejší a ostatní ...'!$117:$117</definedName>
    <definedName name="_xlnm._FilterDatabase" localSheetId="7" hidden="1">'007 - Konektivita ZŠ '!$C$119:$K$180</definedName>
    <definedName name="_xlnm.Print_Area" localSheetId="7">'007 - Konektivita ZŠ '!$C$82:$J$101,'007 - Konektivita ZŠ '!$C$107:$K$180</definedName>
    <definedName name="_xlnm.Print_Titles" localSheetId="7">'007 - Konektivita ZŠ '!$119:$119</definedName>
    <definedName name="_xlnm._FilterDatabase" localSheetId="8" hidden="1">'008 - Stavební práce pro ...'!$C$124:$K$168</definedName>
    <definedName name="_xlnm.Print_Area" localSheetId="8">'008 - Stavební práce pro ...'!$C$82:$J$106,'008 - Stavební práce pro ...'!$C$112:$K$168</definedName>
    <definedName name="_xlnm.Print_Titles" localSheetId="8">'008 - Stavební práce pro ...'!$124:$124</definedName>
    <definedName name="_xlnm._FilterDatabase" localSheetId="9" hidden="1">'009 - Konektivita MŠ'!$C$119:$K$157</definedName>
    <definedName name="_xlnm.Print_Area" localSheetId="9">'009 - Konektivita MŠ'!$C$82:$J$101,'009 - Konektivita MŠ'!$C$107:$K$157</definedName>
    <definedName name="_xlnm.Print_Titles" localSheetId="9">'009 - Konektivita MŠ'!$119:$119</definedName>
    <definedName name="_xlnm._FilterDatabase" localSheetId="10" hidden="1">'010 - Stavební práce pro ...'!$C$124:$K$164</definedName>
    <definedName name="_xlnm.Print_Area" localSheetId="10">'010 - Stavební práce pro ...'!$C$82:$J$106,'010 - Stavební práce pro ...'!$C$112:$K$164</definedName>
    <definedName name="_xlnm.Print_Titles" localSheetId="10">'010 - Stavební práce pro ...'!$124:$124</definedName>
  </definedNames>
  <calcPr/>
</workbook>
</file>

<file path=xl/calcChain.xml><?xml version="1.0" encoding="utf-8"?>
<calcChain xmlns="http://schemas.openxmlformats.org/spreadsheetml/2006/main">
  <c i="11" l="1" r="J37"/>
  <c r="J36"/>
  <c i="1" r="AY104"/>
  <c i="11" r="J35"/>
  <c i="1" r="AX104"/>
  <c i="11"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T129"/>
  <c r="R130"/>
  <c r="R129"/>
  <c r="P130"/>
  <c r="P129"/>
  <c r="BI128"/>
  <c r="BH128"/>
  <c r="BG128"/>
  <c r="BF128"/>
  <c r="T128"/>
  <c r="T127"/>
  <c r="R128"/>
  <c r="R127"/>
  <c r="P128"/>
  <c r="P127"/>
  <c r="F119"/>
  <c r="E117"/>
  <c r="F89"/>
  <c r="E87"/>
  <c r="J24"/>
  <c r="E24"/>
  <c r="J122"/>
  <c r="J23"/>
  <c r="J21"/>
  <c r="E21"/>
  <c r="J121"/>
  <c r="J20"/>
  <c r="J18"/>
  <c r="E18"/>
  <c r="F122"/>
  <c r="J17"/>
  <c r="J15"/>
  <c r="E15"/>
  <c r="F121"/>
  <c r="J14"/>
  <c r="J12"/>
  <c r="J119"/>
  <c r="E7"/>
  <c r="E115"/>
  <c i="10" r="J37"/>
  <c r="J36"/>
  <c i="1" r="AY103"/>
  <c i="10" r="J35"/>
  <c i="1" r="AX103"/>
  <c i="10"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116"/>
  <c r="J14"/>
  <c r="J12"/>
  <c r="J114"/>
  <c r="E7"/>
  <c r="E85"/>
  <c i="9" r="J37"/>
  <c r="J36"/>
  <c i="1" r="AY102"/>
  <c i="9" r="J35"/>
  <c i="1" r="AX102"/>
  <c i="9"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T130"/>
  <c r="R131"/>
  <c r="R130"/>
  <c r="P131"/>
  <c r="P130"/>
  <c r="BI129"/>
  <c r="BH129"/>
  <c r="BG129"/>
  <c r="BF129"/>
  <c r="T129"/>
  <c r="R129"/>
  <c r="P129"/>
  <c r="BI128"/>
  <c r="BH128"/>
  <c r="BG128"/>
  <c r="BF128"/>
  <c r="T128"/>
  <c r="R128"/>
  <c r="P128"/>
  <c r="F119"/>
  <c r="E117"/>
  <c r="F89"/>
  <c r="E87"/>
  <c r="J24"/>
  <c r="E24"/>
  <c r="J92"/>
  <c r="J23"/>
  <c r="J21"/>
  <c r="E21"/>
  <c r="J91"/>
  <c r="J20"/>
  <c r="J18"/>
  <c r="E18"/>
  <c r="F122"/>
  <c r="J17"/>
  <c r="J15"/>
  <c r="E15"/>
  <c r="F121"/>
  <c r="J14"/>
  <c r="J12"/>
  <c r="J89"/>
  <c r="E7"/>
  <c r="E85"/>
  <c i="8" r="J37"/>
  <c r="J36"/>
  <c i="1" r="AY101"/>
  <c i="8" r="J35"/>
  <c i="1" r="AX101"/>
  <c i="8"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91"/>
  <c r="J14"/>
  <c r="J12"/>
  <c r="J114"/>
  <c r="E7"/>
  <c r="E110"/>
  <c i="7" r="J119"/>
  <c r="J37"/>
  <c r="J36"/>
  <c i="1" r="AY100"/>
  <c i="7" r="J35"/>
  <c i="1" r="AX100"/>
  <c i="7" r="BI123"/>
  <c r="BH123"/>
  <c r="BG123"/>
  <c r="BF123"/>
  <c r="T123"/>
  <c r="R123"/>
  <c r="P123"/>
  <c r="BI121"/>
  <c r="BH121"/>
  <c r="BG121"/>
  <c r="BF121"/>
  <c r="T121"/>
  <c r="R121"/>
  <c r="P121"/>
  <c r="J97"/>
  <c r="J115"/>
  <c r="J114"/>
  <c r="F114"/>
  <c r="F112"/>
  <c r="E110"/>
  <c r="J92"/>
  <c r="J91"/>
  <c r="F91"/>
  <c r="F89"/>
  <c r="E87"/>
  <c r="J18"/>
  <c r="E18"/>
  <c r="F92"/>
  <c r="J17"/>
  <c r="J12"/>
  <c r="J89"/>
  <c r="E7"/>
  <c r="E108"/>
  <c i="6" r="J37"/>
  <c r="J36"/>
  <c i="1" r="AY99"/>
  <c i="6" r="J35"/>
  <c i="1" r="AX99"/>
  <c i="6" r="BI139"/>
  <c r="BH139"/>
  <c r="BG139"/>
  <c r="BF139"/>
  <c r="T139"/>
  <c r="R139"/>
  <c r="P139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T129"/>
  <c r="R130"/>
  <c r="R129"/>
  <c r="P130"/>
  <c r="P129"/>
  <c r="BI127"/>
  <c r="BH127"/>
  <c r="BG127"/>
  <c r="BF127"/>
  <c r="T127"/>
  <c r="T126"/>
  <c r="R127"/>
  <c r="R126"/>
  <c r="P127"/>
  <c r="P126"/>
  <c r="BI125"/>
  <c r="BH125"/>
  <c r="BG125"/>
  <c r="BF125"/>
  <c r="T125"/>
  <c r="T124"/>
  <c r="T123"/>
  <c r="R125"/>
  <c r="R124"/>
  <c r="R123"/>
  <c r="P125"/>
  <c r="P124"/>
  <c r="P123"/>
  <c r="J119"/>
  <c r="J118"/>
  <c r="F118"/>
  <c r="F116"/>
  <c r="E114"/>
  <c r="J92"/>
  <c r="J91"/>
  <c r="F91"/>
  <c r="F89"/>
  <c r="E87"/>
  <c r="J18"/>
  <c r="E18"/>
  <c r="F119"/>
  <c r="J17"/>
  <c r="J12"/>
  <c r="J116"/>
  <c r="E7"/>
  <c r="E112"/>
  <c i="5" r="J37"/>
  <c r="J36"/>
  <c i="1" r="AY98"/>
  <c i="5" r="J35"/>
  <c i="1" r="AX98"/>
  <c i="5"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6"/>
  <c r="E114"/>
  <c r="F89"/>
  <c r="E87"/>
  <c r="J24"/>
  <c r="E24"/>
  <c r="J92"/>
  <c r="J23"/>
  <c r="J21"/>
  <c r="E21"/>
  <c r="J91"/>
  <c r="J20"/>
  <c r="J18"/>
  <c r="E18"/>
  <c r="F119"/>
  <c r="J17"/>
  <c r="J15"/>
  <c r="E15"/>
  <c r="F118"/>
  <c r="J14"/>
  <c r="J12"/>
  <c r="J116"/>
  <c r="E7"/>
  <c r="E85"/>
  <c i="4" r="J37"/>
  <c r="J36"/>
  <c i="1" r="AY97"/>
  <c i="4" r="J35"/>
  <c i="1" r="AX97"/>
  <c i="4"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F114"/>
  <c r="E112"/>
  <c r="F89"/>
  <c r="E87"/>
  <c r="J24"/>
  <c r="E24"/>
  <c r="J117"/>
  <c r="J23"/>
  <c r="J21"/>
  <c r="E21"/>
  <c r="J116"/>
  <c r="J20"/>
  <c r="J18"/>
  <c r="E18"/>
  <c r="F92"/>
  <c r="J17"/>
  <c r="J15"/>
  <c r="E15"/>
  <c r="F91"/>
  <c r="J14"/>
  <c r="J12"/>
  <c r="J114"/>
  <c r="E7"/>
  <c r="E110"/>
  <c i="3" r="J37"/>
  <c r="J36"/>
  <c i="1" r="AY96"/>
  <c i="3" r="J35"/>
  <c i="1" r="AX96"/>
  <c i="3" r="BI221"/>
  <c r="BH221"/>
  <c r="BG221"/>
  <c r="BF221"/>
  <c r="T221"/>
  <c r="R221"/>
  <c r="P221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123"/>
  <c r="J17"/>
  <c r="J12"/>
  <c r="J120"/>
  <c r="E7"/>
  <c r="E116"/>
  <c i="2" r="J37"/>
  <c r="J36"/>
  <c i="1" r="AY95"/>
  <c i="2" r="J35"/>
  <c i="1" r="AX95"/>
  <c i="2" r="BI425"/>
  <c r="BH425"/>
  <c r="BG425"/>
  <c r="BF425"/>
  <c r="T425"/>
  <c r="R425"/>
  <c r="P425"/>
  <c r="BI420"/>
  <c r="BH420"/>
  <c r="BG420"/>
  <c r="BF420"/>
  <c r="T420"/>
  <c r="R420"/>
  <c r="P420"/>
  <c r="BI416"/>
  <c r="BH416"/>
  <c r="BG416"/>
  <c r="BF416"/>
  <c r="T416"/>
  <c r="R416"/>
  <c r="P416"/>
  <c r="BI414"/>
  <c r="BH414"/>
  <c r="BG414"/>
  <c r="BF414"/>
  <c r="T414"/>
  <c r="R414"/>
  <c r="P414"/>
  <c r="BI412"/>
  <c r="BH412"/>
  <c r="BG412"/>
  <c r="BF412"/>
  <c r="T412"/>
  <c r="T411"/>
  <c r="R412"/>
  <c r="R411"/>
  <c r="P412"/>
  <c r="P411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4"/>
  <c r="BH404"/>
  <c r="BG404"/>
  <c r="BF404"/>
  <c r="T404"/>
  <c r="R404"/>
  <c r="P404"/>
  <c r="BI402"/>
  <c r="BH402"/>
  <c r="BG402"/>
  <c r="BF402"/>
  <c r="T402"/>
  <c r="R402"/>
  <c r="P402"/>
  <c r="BI398"/>
  <c r="BH398"/>
  <c r="BG398"/>
  <c r="BF398"/>
  <c r="T398"/>
  <c r="R398"/>
  <c r="P398"/>
  <c r="BI395"/>
  <c r="BH395"/>
  <c r="BG395"/>
  <c r="BF395"/>
  <c r="T395"/>
  <c r="R395"/>
  <c r="P395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1"/>
  <c r="BH311"/>
  <c r="BG311"/>
  <c r="BF311"/>
  <c r="T311"/>
  <c r="R311"/>
  <c r="P311"/>
  <c r="BI310"/>
  <c r="BH310"/>
  <c r="BG310"/>
  <c r="BF310"/>
  <c r="T310"/>
  <c r="R310"/>
  <c r="P310"/>
  <c r="BI307"/>
  <c r="BH307"/>
  <c r="BG307"/>
  <c r="BF307"/>
  <c r="T307"/>
  <c r="R307"/>
  <c r="P307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9"/>
  <c r="BH299"/>
  <c r="BG299"/>
  <c r="BF299"/>
  <c r="T299"/>
  <c r="R299"/>
  <c r="P299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3"/>
  <c r="BH283"/>
  <c r="BG283"/>
  <c r="BF283"/>
  <c r="T283"/>
  <c r="R283"/>
  <c r="P283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7"/>
  <c r="BH277"/>
  <c r="BG277"/>
  <c r="BF277"/>
  <c r="T277"/>
  <c r="R277"/>
  <c r="P277"/>
  <c r="BI275"/>
  <c r="BH275"/>
  <c r="BG275"/>
  <c r="BF275"/>
  <c r="T275"/>
  <c r="R275"/>
  <c r="P275"/>
  <c r="BI274"/>
  <c r="BH274"/>
  <c r="BG274"/>
  <c r="BF274"/>
  <c r="T274"/>
  <c r="R274"/>
  <c r="P274"/>
  <c r="BI272"/>
  <c r="BH272"/>
  <c r="BG272"/>
  <c r="BF272"/>
  <c r="T272"/>
  <c r="R272"/>
  <c r="P272"/>
  <c r="BI267"/>
  <c r="BH267"/>
  <c r="BG267"/>
  <c r="BF267"/>
  <c r="T267"/>
  <c r="R267"/>
  <c r="P267"/>
  <c r="BI265"/>
  <c r="BH265"/>
  <c r="BG265"/>
  <c r="BF265"/>
  <c r="T265"/>
  <c r="R265"/>
  <c r="P265"/>
  <c r="BI262"/>
  <c r="BH262"/>
  <c r="BG262"/>
  <c r="BF262"/>
  <c r="T262"/>
  <c r="R262"/>
  <c r="P262"/>
  <c r="BI260"/>
  <c r="BH260"/>
  <c r="BG260"/>
  <c r="BF260"/>
  <c r="T260"/>
  <c r="R260"/>
  <c r="P260"/>
  <c r="BI256"/>
  <c r="BH256"/>
  <c r="BG256"/>
  <c r="BF256"/>
  <c r="T256"/>
  <c r="R256"/>
  <c r="P256"/>
  <c r="BI254"/>
  <c r="BH254"/>
  <c r="BG254"/>
  <c r="BF254"/>
  <c r="T254"/>
  <c r="R254"/>
  <c r="P254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199"/>
  <c r="BH199"/>
  <c r="BG199"/>
  <c r="BF199"/>
  <c r="T199"/>
  <c r="R199"/>
  <c r="P199"/>
  <c r="BI195"/>
  <c r="BH195"/>
  <c r="BG195"/>
  <c r="BF195"/>
  <c r="T195"/>
  <c r="R195"/>
  <c r="P195"/>
  <c r="BI187"/>
  <c r="BH187"/>
  <c r="BG187"/>
  <c r="BF187"/>
  <c r="T187"/>
  <c r="R187"/>
  <c r="P187"/>
  <c r="BI185"/>
  <c r="BH185"/>
  <c r="BG185"/>
  <c r="BF185"/>
  <c r="T185"/>
  <c r="R185"/>
  <c r="P185"/>
  <c r="BI181"/>
  <c r="BH181"/>
  <c r="BG181"/>
  <c r="BF181"/>
  <c r="T181"/>
  <c r="R181"/>
  <c r="P181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J133"/>
  <c r="J132"/>
  <c r="F132"/>
  <c r="F130"/>
  <c r="E128"/>
  <c r="J92"/>
  <c r="J91"/>
  <c r="F91"/>
  <c r="F89"/>
  <c r="E87"/>
  <c r="J18"/>
  <c r="E18"/>
  <c r="F133"/>
  <c r="J17"/>
  <c r="J12"/>
  <c r="J130"/>
  <c r="E7"/>
  <c r="E126"/>
  <c i="1" r="L90"/>
  <c r="AM90"/>
  <c r="AM89"/>
  <c r="L89"/>
  <c r="AM87"/>
  <c r="L87"/>
  <c r="L85"/>
  <c r="L84"/>
  <c i="11" r="BK163"/>
  <c r="J163"/>
  <c r="BK161"/>
  <c r="J161"/>
  <c r="BK159"/>
  <c r="J157"/>
  <c r="BK154"/>
  <c r="BK153"/>
  <c r="J151"/>
  <c r="BK149"/>
  <c r="J148"/>
  <c r="BK146"/>
  <c r="J145"/>
  <c r="BK142"/>
  <c r="J141"/>
  <c r="J139"/>
  <c r="BK136"/>
  <c r="BK134"/>
  <c r="J132"/>
  <c r="J130"/>
  <c r="J128"/>
  <c i="10" r="J157"/>
  <c r="J156"/>
  <c r="J153"/>
  <c r="J152"/>
  <c r="J151"/>
  <c r="BK150"/>
  <c r="BK149"/>
  <c r="BK148"/>
  <c r="BK147"/>
  <c r="BK146"/>
  <c r="BK145"/>
  <c r="J144"/>
  <c r="BK143"/>
  <c r="J142"/>
  <c r="BK141"/>
  <c r="J140"/>
  <c r="BK139"/>
  <c r="J138"/>
  <c r="J137"/>
  <c r="J136"/>
  <c r="J134"/>
  <c r="J133"/>
  <c r="J132"/>
  <c r="J131"/>
  <c r="J130"/>
  <c r="BK129"/>
  <c r="J128"/>
  <c r="J127"/>
  <c r="BK126"/>
  <c r="J125"/>
  <c r="J124"/>
  <c r="BK123"/>
  <c i="9" r="BK167"/>
  <c r="BK165"/>
  <c r="J163"/>
  <c r="J161"/>
  <c r="BK158"/>
  <c r="J157"/>
  <c r="J155"/>
  <c r="BK153"/>
  <c r="J152"/>
  <c r="J150"/>
  <c r="J149"/>
  <c r="J146"/>
  <c r="J145"/>
  <c r="J144"/>
  <c r="J143"/>
  <c r="J141"/>
  <c r="J138"/>
  <c r="J136"/>
  <c r="BK134"/>
  <c r="BK133"/>
  <c r="BK131"/>
  <c r="BK129"/>
  <c r="BK128"/>
  <c i="8" r="J180"/>
  <c r="BK179"/>
  <c r="J178"/>
  <c r="BK177"/>
  <c r="J176"/>
  <c r="J175"/>
  <c r="J173"/>
  <c r="J172"/>
  <c r="J171"/>
  <c r="BK170"/>
  <c r="BK169"/>
  <c r="J168"/>
  <c r="J167"/>
  <c r="BK166"/>
  <c r="BK165"/>
  <c r="J164"/>
  <c r="BK163"/>
  <c r="J162"/>
  <c r="J161"/>
  <c r="J160"/>
  <c r="BK159"/>
  <c r="J158"/>
  <c r="BK157"/>
  <c r="BK156"/>
  <c r="BK155"/>
  <c r="J154"/>
  <c r="BK153"/>
  <c r="J152"/>
  <c r="BK151"/>
  <c r="J150"/>
  <c r="J149"/>
  <c r="J148"/>
  <c r="BK147"/>
  <c r="J146"/>
  <c r="J145"/>
  <c r="J144"/>
  <c r="J143"/>
  <c r="BK141"/>
  <c r="J140"/>
  <c r="J139"/>
  <c r="J138"/>
  <c r="J137"/>
  <c r="J136"/>
  <c r="J135"/>
  <c r="J134"/>
  <c r="BK133"/>
  <c r="J132"/>
  <c r="J131"/>
  <c r="J130"/>
  <c r="J129"/>
  <c r="BK128"/>
  <c r="J127"/>
  <c r="J126"/>
  <c r="BK124"/>
  <c r="BK123"/>
  <c i="7" r="BK123"/>
  <c r="BK121"/>
  <c i="6" r="J139"/>
  <c r="BK138"/>
  <c r="J135"/>
  <c r="BK133"/>
  <c r="J130"/>
  <c r="J127"/>
  <c r="J125"/>
  <c i="5" r="BK223"/>
  <c r="J223"/>
  <c r="BK222"/>
  <c r="J221"/>
  <c r="BK220"/>
  <c r="BK219"/>
  <c r="BK218"/>
  <c r="J217"/>
  <c r="BK216"/>
  <c r="BK215"/>
  <c r="BK213"/>
  <c r="BK212"/>
  <c r="BK211"/>
  <c r="BK210"/>
  <c r="J209"/>
  <c r="BK208"/>
  <c r="BK206"/>
  <c r="J205"/>
  <c r="BK204"/>
  <c r="J203"/>
  <c r="BK202"/>
  <c r="J201"/>
  <c r="BK200"/>
  <c r="BK199"/>
  <c r="BK198"/>
  <c r="J197"/>
  <c r="J196"/>
  <c r="BK195"/>
  <c r="BK194"/>
  <c r="J193"/>
  <c r="BK192"/>
  <c r="BK191"/>
  <c r="BK190"/>
  <c r="J189"/>
  <c r="BK188"/>
  <c r="J187"/>
  <c r="J186"/>
  <c r="BK185"/>
  <c r="BK184"/>
  <c r="BK183"/>
  <c r="J182"/>
  <c r="BK181"/>
  <c r="J180"/>
  <c r="J179"/>
  <c r="J178"/>
  <c r="J177"/>
  <c r="J176"/>
  <c r="BK175"/>
  <c r="BK174"/>
  <c r="BK173"/>
  <c r="J172"/>
  <c r="BK170"/>
  <c r="BK169"/>
  <c r="J168"/>
  <c r="J167"/>
  <c r="BK166"/>
  <c r="J165"/>
  <c r="J164"/>
  <c r="J163"/>
  <c r="J161"/>
  <c r="J160"/>
  <c r="J158"/>
  <c r="J157"/>
  <c r="BK156"/>
  <c r="J155"/>
  <c r="J154"/>
  <c r="BK153"/>
  <c r="J152"/>
  <c r="J151"/>
  <c r="BK150"/>
  <c r="J149"/>
  <c r="J148"/>
  <c r="BK147"/>
  <c r="J146"/>
  <c r="J145"/>
  <c r="BK144"/>
  <c r="BK143"/>
  <c r="J142"/>
  <c r="J141"/>
  <c r="J140"/>
  <c r="J139"/>
  <c r="BK138"/>
  <c r="BK137"/>
  <c r="J136"/>
  <c r="BK135"/>
  <c r="BK134"/>
  <c r="BK133"/>
  <c r="BK132"/>
  <c r="J131"/>
  <c r="BK130"/>
  <c r="BK129"/>
  <c r="BK128"/>
  <c r="J127"/>
  <c r="BK126"/>
  <c r="BK125"/>
  <c r="J124"/>
  <c i="4" r="J142"/>
  <c r="J140"/>
  <c r="BK139"/>
  <c r="J138"/>
  <c r="BK136"/>
  <c r="J135"/>
  <c r="BK132"/>
  <c r="J131"/>
  <c r="BK129"/>
  <c r="J127"/>
  <c r="BK125"/>
  <c r="J125"/>
  <c r="J124"/>
  <c r="J122"/>
  <c i="3" r="J221"/>
  <c r="BK219"/>
  <c r="J218"/>
  <c r="J217"/>
  <c r="BK216"/>
  <c r="J216"/>
  <c r="J215"/>
  <c r="BK213"/>
  <c r="J213"/>
  <c r="J212"/>
  <c r="BK211"/>
  <c r="J210"/>
  <c r="BK209"/>
  <c r="BK208"/>
  <c r="J207"/>
  <c r="BK206"/>
  <c r="J205"/>
  <c r="J204"/>
  <c r="J203"/>
  <c r="BK202"/>
  <c r="J201"/>
  <c r="BK200"/>
  <c r="J199"/>
  <c r="J198"/>
  <c r="BK197"/>
  <c r="BK196"/>
  <c r="BK195"/>
  <c r="J194"/>
  <c r="BK192"/>
  <c r="J190"/>
  <c r="BK188"/>
  <c r="J187"/>
  <c r="J186"/>
  <c r="BK185"/>
  <c r="BK184"/>
  <c r="BK183"/>
  <c r="J182"/>
  <c r="J179"/>
  <c r="J178"/>
  <c r="BK177"/>
  <c r="J177"/>
  <c r="BK176"/>
  <c r="J175"/>
  <c r="BK174"/>
  <c r="J174"/>
  <c r="BK172"/>
  <c r="J171"/>
  <c r="J168"/>
  <c r="BK167"/>
  <c r="BK165"/>
  <c r="J163"/>
  <c r="BK162"/>
  <c r="J162"/>
  <c r="BK160"/>
  <c r="J159"/>
  <c r="BK158"/>
  <c r="J158"/>
  <c r="J156"/>
  <c r="J155"/>
  <c r="J154"/>
  <c r="J153"/>
  <c r="BK151"/>
  <c r="BK150"/>
  <c r="BK146"/>
  <c r="J144"/>
  <c r="BK141"/>
  <c r="J141"/>
  <c r="J139"/>
  <c r="BK136"/>
  <c r="J136"/>
  <c r="BK135"/>
  <c r="J135"/>
  <c r="BK133"/>
  <c r="J133"/>
  <c r="BK129"/>
  <c r="J129"/>
  <c i="2" r="BK425"/>
  <c r="J425"/>
  <c r="BK420"/>
  <c r="J420"/>
  <c r="BK416"/>
  <c r="J416"/>
  <c r="BK414"/>
  <c r="J414"/>
  <c r="BK412"/>
  <c r="J412"/>
  <c r="BK410"/>
  <c r="J410"/>
  <c r="BK409"/>
  <c r="J409"/>
  <c r="BK408"/>
  <c r="J408"/>
  <c r="BK404"/>
  <c r="J404"/>
  <c r="BK402"/>
  <c r="J402"/>
  <c r="BK398"/>
  <c r="J398"/>
  <c r="BK395"/>
  <c r="J395"/>
  <c r="BK392"/>
  <c r="J392"/>
  <c r="BK391"/>
  <c r="J391"/>
  <c r="BK390"/>
  <c r="J390"/>
  <c r="BK388"/>
  <c r="J388"/>
  <c r="BK386"/>
  <c r="J386"/>
  <c r="BK384"/>
  <c r="J384"/>
  <c r="BK382"/>
  <c r="J382"/>
  <c r="BK380"/>
  <c r="J380"/>
  <c r="BK378"/>
  <c r="J378"/>
  <c r="BK376"/>
  <c r="J376"/>
  <c r="BK374"/>
  <c r="J374"/>
  <c r="BK373"/>
  <c r="J373"/>
  <c r="BK371"/>
  <c r="J371"/>
  <c r="BK369"/>
  <c r="J369"/>
  <c r="BK367"/>
  <c r="J367"/>
  <c r="BK365"/>
  <c r="J365"/>
  <c r="BK362"/>
  <c r="J362"/>
  <c r="BK361"/>
  <c r="J361"/>
  <c r="BK360"/>
  <c r="J360"/>
  <c r="BK359"/>
  <c r="J359"/>
  <c r="BK358"/>
  <c r="J358"/>
  <c r="BK357"/>
  <c r="J357"/>
  <c r="BK355"/>
  <c r="J355"/>
  <c r="BK354"/>
  <c r="J354"/>
  <c r="BK353"/>
  <c r="J353"/>
  <c r="BK352"/>
  <c r="J352"/>
  <c r="BK350"/>
  <c r="J350"/>
  <c r="BK348"/>
  <c r="J348"/>
  <c r="BK346"/>
  <c r="J346"/>
  <c r="BK344"/>
  <c r="J344"/>
  <c r="BK342"/>
  <c r="J342"/>
  <c r="BK340"/>
  <c r="J340"/>
  <c r="BK338"/>
  <c r="J338"/>
  <c r="BK337"/>
  <c r="J337"/>
  <c r="BK336"/>
  <c r="J336"/>
  <c r="BK334"/>
  <c r="J334"/>
  <c r="BK332"/>
  <c r="J332"/>
  <c r="BK330"/>
  <c r="J330"/>
  <c r="BK326"/>
  <c r="J326"/>
  <c r="BK325"/>
  <c r="J325"/>
  <c r="BK324"/>
  <c r="J324"/>
  <c r="BK321"/>
  <c r="J321"/>
  <c r="BK319"/>
  <c r="J319"/>
  <c r="BK317"/>
  <c r="J317"/>
  <c r="BK316"/>
  <c r="J316"/>
  <c r="BK315"/>
  <c r="J315"/>
  <c r="BK314"/>
  <c r="J314"/>
  <c r="BK313"/>
  <c r="J313"/>
  <c r="BK311"/>
  <c r="J311"/>
  <c r="BK310"/>
  <c r="J310"/>
  <c r="BK307"/>
  <c r="J307"/>
  <c r="BK306"/>
  <c r="J306"/>
  <c r="BK304"/>
  <c r="J304"/>
  <c r="BK302"/>
  <c r="J302"/>
  <c r="BK300"/>
  <c r="J300"/>
  <c r="BK299"/>
  <c r="J299"/>
  <c r="BK294"/>
  <c r="J294"/>
  <c r="BK292"/>
  <c r="J292"/>
  <c r="BK290"/>
  <c r="J290"/>
  <c r="BK288"/>
  <c r="J288"/>
  <c r="BK286"/>
  <c r="J286"/>
  <c r="BK283"/>
  <c r="J283"/>
  <c r="BK282"/>
  <c r="J282"/>
  <c r="BK280"/>
  <c r="J280"/>
  <c r="BK278"/>
  <c r="J278"/>
  <c r="BK277"/>
  <c r="J277"/>
  <c r="BK275"/>
  <c r="J275"/>
  <c r="BK274"/>
  <c r="J274"/>
  <c r="BK272"/>
  <c r="J272"/>
  <c r="BK267"/>
  <c r="J267"/>
  <c r="BK265"/>
  <c r="J265"/>
  <c r="BK262"/>
  <c r="J262"/>
  <c r="BK260"/>
  <c r="J260"/>
  <c r="BK256"/>
  <c r="J256"/>
  <c r="BK254"/>
  <c r="J254"/>
  <c r="BK250"/>
  <c r="J250"/>
  <c r="BK248"/>
  <c r="J248"/>
  <c r="BK246"/>
  <c r="J246"/>
  <c r="BK244"/>
  <c r="J244"/>
  <c r="BK242"/>
  <c r="J242"/>
  <c r="BK240"/>
  <c r="J240"/>
  <c r="BK238"/>
  <c r="J238"/>
  <c r="BK235"/>
  <c r="J235"/>
  <c r="BK233"/>
  <c r="J233"/>
  <c r="BK232"/>
  <c r="J232"/>
  <c r="BK227"/>
  <c r="J227"/>
  <c r="BK225"/>
  <c r="J225"/>
  <c r="BK223"/>
  <c r="J223"/>
  <c r="BK221"/>
  <c r="J221"/>
  <c r="BK217"/>
  <c r="J217"/>
  <c r="BK216"/>
  <c r="J216"/>
  <c r="BK214"/>
  <c r="J214"/>
  <c r="BK210"/>
  <c r="J210"/>
  <c r="BK208"/>
  <c r="J208"/>
  <c r="BK206"/>
  <c r="J206"/>
  <c r="BK199"/>
  <c r="J199"/>
  <c r="BK195"/>
  <c r="J195"/>
  <c r="BK187"/>
  <c r="J187"/>
  <c r="BK185"/>
  <c r="J185"/>
  <c r="BK181"/>
  <c r="J181"/>
  <c r="BK175"/>
  <c r="J175"/>
  <c r="BK173"/>
  <c r="J173"/>
  <c r="BK172"/>
  <c r="J172"/>
  <c r="BK170"/>
  <c r="J170"/>
  <c r="BK169"/>
  <c r="J169"/>
  <c r="BK166"/>
  <c r="J166"/>
  <c r="BK164"/>
  <c r="J164"/>
  <c r="BK162"/>
  <c r="J162"/>
  <c r="BK160"/>
  <c r="J160"/>
  <c r="BK158"/>
  <c r="J158"/>
  <c r="BK156"/>
  <c r="J156"/>
  <c r="BK153"/>
  <c r="J153"/>
  <c r="BK151"/>
  <c r="J151"/>
  <c r="BK150"/>
  <c r="J150"/>
  <c r="BK148"/>
  <c r="J148"/>
  <c r="BK146"/>
  <c r="J146"/>
  <c r="BK143"/>
  <c r="J143"/>
  <c r="BK141"/>
  <c r="J141"/>
  <c r="BK139"/>
  <c r="J139"/>
  <c i="1" r="AS94"/>
  <c i="11" r="J159"/>
  <c r="BK157"/>
  <c r="J154"/>
  <c r="J153"/>
  <c r="BK151"/>
  <c r="J149"/>
  <c r="BK148"/>
  <c r="J146"/>
  <c r="BK145"/>
  <c r="J142"/>
  <c r="BK141"/>
  <c r="BK139"/>
  <c r="J136"/>
  <c r="J134"/>
  <c r="BK132"/>
  <c r="BK130"/>
  <c r="BK128"/>
  <c i="10" r="BK157"/>
  <c r="BK156"/>
  <c r="BK155"/>
  <c r="J155"/>
  <c r="BK153"/>
  <c r="BK152"/>
  <c r="BK151"/>
  <c r="J150"/>
  <c r="J149"/>
  <c r="J148"/>
  <c r="J147"/>
  <c r="J146"/>
  <c r="J145"/>
  <c r="BK144"/>
  <c r="J143"/>
  <c r="BK142"/>
  <c r="J141"/>
  <c r="BK140"/>
  <c r="J139"/>
  <c r="BK138"/>
  <c r="BK137"/>
  <c r="BK136"/>
  <c r="BK134"/>
  <c r="BK133"/>
  <c r="BK132"/>
  <c r="BK131"/>
  <c r="BK130"/>
  <c r="J129"/>
  <c r="BK128"/>
  <c r="BK127"/>
  <c r="J126"/>
  <c r="BK125"/>
  <c r="BK124"/>
  <c r="J123"/>
  <c i="9" r="J167"/>
  <c r="J165"/>
  <c r="BK163"/>
  <c r="BK161"/>
  <c r="J158"/>
  <c r="BK157"/>
  <c r="BK155"/>
  <c r="J153"/>
  <c r="BK152"/>
  <c r="BK150"/>
  <c r="BK149"/>
  <c r="BK146"/>
  <c r="BK145"/>
  <c r="BK144"/>
  <c r="BK143"/>
  <c r="BK141"/>
  <c r="BK138"/>
  <c r="BK136"/>
  <c r="J134"/>
  <c r="J133"/>
  <c r="J131"/>
  <c r="J129"/>
  <c r="J128"/>
  <c i="8" r="BK180"/>
  <c r="J179"/>
  <c r="BK178"/>
  <c r="J177"/>
  <c r="BK176"/>
  <c r="BK175"/>
  <c r="BK173"/>
  <c r="BK172"/>
  <c r="BK171"/>
  <c r="J170"/>
  <c r="J169"/>
  <c r="BK168"/>
  <c r="BK167"/>
  <c r="J166"/>
  <c r="J165"/>
  <c r="BK164"/>
  <c r="J163"/>
  <c r="BK162"/>
  <c r="BK161"/>
  <c r="BK160"/>
  <c r="J159"/>
  <c r="BK158"/>
  <c r="J157"/>
  <c r="J156"/>
  <c r="J155"/>
  <c r="BK154"/>
  <c r="J153"/>
  <c r="BK152"/>
  <c r="J151"/>
  <c r="BK150"/>
  <c r="BK149"/>
  <c r="BK148"/>
  <c r="J147"/>
  <c r="BK146"/>
  <c r="BK145"/>
  <c r="BK144"/>
  <c r="BK143"/>
  <c r="J141"/>
  <c r="BK140"/>
  <c r="BK139"/>
  <c r="BK138"/>
  <c r="BK137"/>
  <c r="BK136"/>
  <c r="BK135"/>
  <c r="BK134"/>
  <c r="J133"/>
  <c r="BK132"/>
  <c r="BK131"/>
  <c r="BK130"/>
  <c r="BK129"/>
  <c r="J128"/>
  <c r="BK127"/>
  <c r="BK126"/>
  <c r="BK125"/>
  <c r="J125"/>
  <c r="J124"/>
  <c r="J123"/>
  <c i="7" r="J123"/>
  <c r="J121"/>
  <c i="6" r="BK139"/>
  <c r="J138"/>
  <c r="BK135"/>
  <c r="J133"/>
  <c r="BK130"/>
  <c r="BK127"/>
  <c r="BK125"/>
  <c i="5" r="J222"/>
  <c r="BK221"/>
  <c r="J220"/>
  <c r="J219"/>
  <c r="J218"/>
  <c r="BK217"/>
  <c r="J216"/>
  <c r="J215"/>
  <c r="J213"/>
  <c r="J212"/>
  <c r="J211"/>
  <c r="J210"/>
  <c r="BK209"/>
  <c r="J208"/>
  <c r="J206"/>
  <c r="BK205"/>
  <c r="J204"/>
  <c r="BK203"/>
  <c r="J202"/>
  <c r="BK201"/>
  <c r="J200"/>
  <c r="J199"/>
  <c r="J198"/>
  <c r="BK197"/>
  <c r="BK196"/>
  <c r="J195"/>
  <c r="J194"/>
  <c r="BK193"/>
  <c r="J192"/>
  <c r="J191"/>
  <c r="J190"/>
  <c r="BK189"/>
  <c r="J188"/>
  <c r="BK187"/>
  <c r="BK186"/>
  <c r="J185"/>
  <c r="J184"/>
  <c r="J183"/>
  <c r="BK182"/>
  <c r="J181"/>
  <c r="BK180"/>
  <c r="BK179"/>
  <c r="BK178"/>
  <c r="BK177"/>
  <c r="BK176"/>
  <c r="J175"/>
  <c r="J174"/>
  <c r="J173"/>
  <c r="BK172"/>
  <c r="J170"/>
  <c r="J169"/>
  <c r="BK168"/>
  <c r="BK167"/>
  <c r="J166"/>
  <c r="BK165"/>
  <c r="BK164"/>
  <c r="BK163"/>
  <c r="BK161"/>
  <c r="BK160"/>
  <c r="BK158"/>
  <c r="BK157"/>
  <c r="J156"/>
  <c r="BK155"/>
  <c r="BK154"/>
  <c r="J153"/>
  <c r="BK152"/>
  <c r="BK151"/>
  <c r="J150"/>
  <c r="BK149"/>
  <c r="BK148"/>
  <c r="J147"/>
  <c r="BK146"/>
  <c r="BK145"/>
  <c r="J144"/>
  <c r="J143"/>
  <c r="BK142"/>
  <c r="BK141"/>
  <c r="BK140"/>
  <c r="BK139"/>
  <c r="J138"/>
  <c r="J137"/>
  <c r="BK136"/>
  <c r="J135"/>
  <c r="J134"/>
  <c r="J133"/>
  <c r="J132"/>
  <c r="BK131"/>
  <c r="J130"/>
  <c r="J129"/>
  <c r="J128"/>
  <c r="BK127"/>
  <c r="J126"/>
  <c r="J125"/>
  <c r="BK124"/>
  <c i="4" r="BK142"/>
  <c r="BK140"/>
  <c r="J139"/>
  <c r="BK138"/>
  <c r="J136"/>
  <c r="BK135"/>
  <c r="J132"/>
  <c r="BK131"/>
  <c r="J129"/>
  <c r="BK127"/>
  <c r="BK124"/>
  <c r="BK122"/>
  <c i="3" r="BK221"/>
  <c r="J219"/>
  <c r="BK218"/>
  <c r="BK217"/>
  <c r="BK215"/>
  <c r="BK214"/>
  <c r="J214"/>
  <c r="BK212"/>
  <c r="J211"/>
  <c r="BK210"/>
  <c r="J209"/>
  <c r="J208"/>
  <c r="BK207"/>
  <c r="J206"/>
  <c r="BK205"/>
  <c r="BK204"/>
  <c r="BK203"/>
  <c r="J202"/>
  <c r="BK201"/>
  <c r="J200"/>
  <c r="BK199"/>
  <c r="BK198"/>
  <c r="J197"/>
  <c r="J196"/>
  <c r="J195"/>
  <c r="BK194"/>
  <c r="J192"/>
  <c r="BK190"/>
  <c r="J188"/>
  <c r="BK187"/>
  <c r="BK186"/>
  <c r="J185"/>
  <c r="J184"/>
  <c r="J183"/>
  <c r="BK182"/>
  <c r="BK180"/>
  <c r="J180"/>
  <c r="BK179"/>
  <c r="BK178"/>
  <c r="J176"/>
  <c r="BK175"/>
  <c r="BK173"/>
  <c r="J173"/>
  <c r="J172"/>
  <c r="BK171"/>
  <c r="BK169"/>
  <c r="J169"/>
  <c r="BK168"/>
  <c r="J167"/>
  <c r="J165"/>
  <c r="BK163"/>
  <c r="J160"/>
  <c r="BK159"/>
  <c r="BK157"/>
  <c r="J157"/>
  <c r="BK156"/>
  <c r="BK155"/>
  <c r="BK154"/>
  <c r="BK153"/>
  <c r="J151"/>
  <c r="J150"/>
  <c r="BK147"/>
  <c r="J147"/>
  <c r="J146"/>
  <c r="BK144"/>
  <c r="BK142"/>
  <c r="J142"/>
  <c r="BK139"/>
  <c r="BK138"/>
  <c r="J138"/>
  <c l="1" r="BK128"/>
  <c r="J128"/>
  <c r="J98"/>
  <c r="P128"/>
  <c r="T128"/>
  <c r="P134"/>
  <c r="T134"/>
  <c r="BK137"/>
  <c r="J137"/>
  <c r="J100"/>
  <c r="P137"/>
  <c r="T137"/>
  <c r="P145"/>
  <c r="T145"/>
  <c r="P149"/>
  <c r="T149"/>
  <c r="R161"/>
  <c r="BK170"/>
  <c r="J170"/>
  <c r="J105"/>
  <c r="R170"/>
  <c r="T170"/>
  <c r="P181"/>
  <c r="R181"/>
  <c i="4" r="R121"/>
  <c r="BK128"/>
  <c r="J128"/>
  <c r="J98"/>
  <c r="R128"/>
  <c r="BK134"/>
  <c r="J134"/>
  <c r="J99"/>
  <c r="P134"/>
  <c r="BK137"/>
  <c r="J137"/>
  <c r="J100"/>
  <c r="P137"/>
  <c r="T137"/>
  <c i="5" r="P123"/>
  <c r="T123"/>
  <c r="P159"/>
  <c r="T159"/>
  <c r="P162"/>
  <c r="BK171"/>
  <c r="J171"/>
  <c r="J100"/>
  <c r="R171"/>
  <c r="BK207"/>
  <c r="J207"/>
  <c r="J101"/>
  <c r="R207"/>
  <c r="BK214"/>
  <c r="J214"/>
  <c r="J102"/>
  <c r="R214"/>
  <c i="6" r="BK132"/>
  <c r="J132"/>
  <c r="J101"/>
  <c r="P132"/>
  <c r="P122"/>
  <c i="1" r="AU99"/>
  <c i="6" r="T132"/>
  <c r="T122"/>
  <c r="P137"/>
  <c r="T137"/>
  <c i="7" r="P120"/>
  <c r="P118"/>
  <c i="1" r="AU100"/>
  <c i="7" r="R120"/>
  <c r="R118"/>
  <c i="8" r="P122"/>
  <c r="T122"/>
  <c r="P142"/>
  <c r="T142"/>
  <c r="P174"/>
  <c r="T174"/>
  <c i="9" r="R127"/>
  <c r="BK132"/>
  <c r="J132"/>
  <c r="J100"/>
  <c r="P132"/>
  <c r="T132"/>
  <c r="R140"/>
  <c r="BK148"/>
  <c r="J148"/>
  <c r="J102"/>
  <c r="R148"/>
  <c r="BK156"/>
  <c r="J156"/>
  <c r="J103"/>
  <c r="T156"/>
  <c r="P160"/>
  <c r="P159"/>
  <c r="R160"/>
  <c r="R159"/>
  <c i="10" r="R122"/>
  <c r="BK135"/>
  <c r="J135"/>
  <c r="J99"/>
  <c r="R135"/>
  <c r="BK154"/>
  <c r="J154"/>
  <c r="J100"/>
  <c r="R154"/>
  <c i="11" r="T131"/>
  <c r="T126"/>
  <c r="T125"/>
  <c i="2" r="BK138"/>
  <c r="J138"/>
  <c r="J98"/>
  <c r="P138"/>
  <c r="R138"/>
  <c r="T138"/>
  <c r="BK145"/>
  <c r="J145"/>
  <c r="J99"/>
  <c r="P145"/>
  <c r="R145"/>
  <c r="T145"/>
  <c r="BK155"/>
  <c r="J155"/>
  <c r="J100"/>
  <c r="P155"/>
  <c r="R155"/>
  <c r="T155"/>
  <c r="BK168"/>
  <c r="J168"/>
  <c r="J101"/>
  <c r="P168"/>
  <c r="R168"/>
  <c r="T168"/>
  <c r="BK237"/>
  <c r="J237"/>
  <c r="J102"/>
  <c r="P237"/>
  <c r="R237"/>
  <c r="T237"/>
  <c r="BK273"/>
  <c r="J273"/>
  <c r="J103"/>
  <c r="P273"/>
  <c r="R273"/>
  <c r="T273"/>
  <c r="BK281"/>
  <c r="J281"/>
  <c r="J104"/>
  <c r="P281"/>
  <c r="R281"/>
  <c r="T281"/>
  <c r="BK285"/>
  <c r="J285"/>
  <c r="J106"/>
  <c r="P285"/>
  <c r="R285"/>
  <c r="T285"/>
  <c r="BK301"/>
  <c r="J301"/>
  <c r="J107"/>
  <c r="P301"/>
  <c r="R301"/>
  <c r="T301"/>
  <c r="BK312"/>
  <c r="J312"/>
  <c r="J108"/>
  <c r="P312"/>
  <c r="R312"/>
  <c r="T312"/>
  <c r="BK318"/>
  <c r="J318"/>
  <c r="J109"/>
  <c r="P318"/>
  <c r="R318"/>
  <c r="T318"/>
  <c r="BK329"/>
  <c r="J329"/>
  <c r="J110"/>
  <c r="P329"/>
  <c r="R329"/>
  <c r="T329"/>
  <c r="BK356"/>
  <c r="J356"/>
  <c r="J111"/>
  <c r="P356"/>
  <c r="R356"/>
  <c r="T356"/>
  <c r="BK364"/>
  <c r="J364"/>
  <c r="J112"/>
  <c r="P364"/>
  <c r="R364"/>
  <c r="T364"/>
  <c r="BK375"/>
  <c r="J375"/>
  <c r="J113"/>
  <c r="P375"/>
  <c r="R375"/>
  <c r="T375"/>
  <c r="BK397"/>
  <c r="J397"/>
  <c r="J114"/>
  <c r="P397"/>
  <c r="R397"/>
  <c r="T397"/>
  <c r="BK413"/>
  <c r="J413"/>
  <c r="J116"/>
  <c r="P413"/>
  <c r="R413"/>
  <c r="T413"/>
  <c i="3" r="R128"/>
  <c r="BK134"/>
  <c r="J134"/>
  <c r="J99"/>
  <c r="R134"/>
  <c r="R137"/>
  <c r="BK145"/>
  <c r="J145"/>
  <c r="J101"/>
  <c r="R145"/>
  <c r="BK149"/>
  <c r="J149"/>
  <c r="J103"/>
  <c r="R149"/>
  <c r="R148"/>
  <c r="BK161"/>
  <c r="J161"/>
  <c r="J104"/>
  <c r="P161"/>
  <c r="T161"/>
  <c r="P170"/>
  <c r="BK181"/>
  <c r="J181"/>
  <c r="J106"/>
  <c r="T181"/>
  <c i="4" r="BK121"/>
  <c r="J121"/>
  <c r="J97"/>
  <c r="P121"/>
  <c r="T121"/>
  <c r="P128"/>
  <c r="T128"/>
  <c r="R134"/>
  <c r="T134"/>
  <c r="R137"/>
  <c i="5" r="BK123"/>
  <c r="J123"/>
  <c r="J97"/>
  <c r="R123"/>
  <c r="BK159"/>
  <c r="J159"/>
  <c r="J98"/>
  <c r="R159"/>
  <c r="BK162"/>
  <c r="J162"/>
  <c r="J99"/>
  <c r="R162"/>
  <c r="T162"/>
  <c r="P171"/>
  <c r="T171"/>
  <c r="P207"/>
  <c r="T207"/>
  <c r="P214"/>
  <c r="T214"/>
  <c i="6" r="R132"/>
  <c r="R122"/>
  <c r="BK137"/>
  <c r="J137"/>
  <c r="J102"/>
  <c r="R137"/>
  <c i="7" r="BK120"/>
  <c r="J120"/>
  <c r="J98"/>
  <c r="T120"/>
  <c r="T118"/>
  <c i="8" r="BK122"/>
  <c r="J122"/>
  <c r="J98"/>
  <c r="R122"/>
  <c r="BK142"/>
  <c r="J142"/>
  <c r="J99"/>
  <c r="R142"/>
  <c r="BK174"/>
  <c r="J174"/>
  <c r="J100"/>
  <c r="R174"/>
  <c i="9" r="BK127"/>
  <c r="J127"/>
  <c r="J98"/>
  <c r="P127"/>
  <c r="T127"/>
  <c r="R132"/>
  <c r="BK140"/>
  <c r="J140"/>
  <c r="J101"/>
  <c r="P140"/>
  <c r="T140"/>
  <c r="P148"/>
  <c r="T148"/>
  <c r="P156"/>
  <c r="R156"/>
  <c r="BK160"/>
  <c r="J160"/>
  <c r="J105"/>
  <c r="T160"/>
  <c r="T159"/>
  <c i="10" r="BK122"/>
  <c r="J122"/>
  <c r="J98"/>
  <c r="P122"/>
  <c r="T122"/>
  <c r="P135"/>
  <c r="T135"/>
  <c r="P154"/>
  <c r="T154"/>
  <c i="11" r="BK131"/>
  <c r="J131"/>
  <c r="J100"/>
  <c r="P131"/>
  <c r="P126"/>
  <c r="P125"/>
  <c i="1" r="AU104"/>
  <c i="11" r="R131"/>
  <c r="R126"/>
  <c r="R125"/>
  <c r="BK138"/>
  <c r="J138"/>
  <c r="J101"/>
  <c r="P138"/>
  <c r="R138"/>
  <c r="T138"/>
  <c r="BK144"/>
  <c r="J144"/>
  <c r="J102"/>
  <c r="P144"/>
  <c r="R144"/>
  <c r="T144"/>
  <c r="BK152"/>
  <c r="J152"/>
  <c r="J103"/>
  <c r="P152"/>
  <c r="R152"/>
  <c r="T152"/>
  <c r="BK156"/>
  <c r="J156"/>
  <c r="J105"/>
  <c r="P156"/>
  <c r="P155"/>
  <c r="R156"/>
  <c r="R155"/>
  <c r="T156"/>
  <c r="T155"/>
  <c i="3" r="BE136"/>
  <c r="BE144"/>
  <c r="BE150"/>
  <c r="BE153"/>
  <c r="BE158"/>
  <c r="BE159"/>
  <c r="BE160"/>
  <c r="BE162"/>
  <c r="BE163"/>
  <c r="BE165"/>
  <c r="BE171"/>
  <c r="BE172"/>
  <c r="BE173"/>
  <c r="BE174"/>
  <c r="BE176"/>
  <c r="BE177"/>
  <c r="BE185"/>
  <c r="BE186"/>
  <c r="BE188"/>
  <c r="BE196"/>
  <c r="BE199"/>
  <c r="BE200"/>
  <c r="BE203"/>
  <c r="BE206"/>
  <c r="BE208"/>
  <c r="BE211"/>
  <c r="BE212"/>
  <c r="BE214"/>
  <c r="BE215"/>
  <c r="BE216"/>
  <c r="BE218"/>
  <c i="4" r="J89"/>
  <c r="J91"/>
  <c r="J92"/>
  <c r="F116"/>
  <c r="F117"/>
  <c r="BE124"/>
  <c r="BE125"/>
  <c r="BE127"/>
  <c r="BE132"/>
  <c r="BE139"/>
  <c r="BE140"/>
  <c r="BE142"/>
  <c i="5" r="J89"/>
  <c r="F92"/>
  <c r="E112"/>
  <c r="J118"/>
  <c r="J119"/>
  <c r="BE126"/>
  <c r="BE128"/>
  <c r="BE130"/>
  <c r="BE135"/>
  <c r="BE138"/>
  <c r="BE139"/>
  <c r="BE140"/>
  <c r="BE141"/>
  <c r="BE144"/>
  <c r="BE145"/>
  <c r="BE148"/>
  <c r="BE150"/>
  <c r="BE151"/>
  <c r="BE154"/>
  <c r="BE155"/>
  <c r="BE157"/>
  <c r="BE164"/>
  <c r="BE166"/>
  <c r="BE175"/>
  <c r="BE178"/>
  <c r="BE179"/>
  <c r="BE181"/>
  <c r="BE185"/>
  <c r="BE186"/>
  <c r="BE188"/>
  <c r="BE190"/>
  <c r="BE192"/>
  <c r="BE195"/>
  <c r="BE196"/>
  <c r="BE197"/>
  <c r="BE200"/>
  <c r="BE203"/>
  <c r="BE204"/>
  <c r="BE206"/>
  <c r="BE208"/>
  <c r="BE213"/>
  <c r="BE216"/>
  <c r="BE218"/>
  <c r="BE219"/>
  <c r="BE220"/>
  <c i="6" r="E85"/>
  <c r="F92"/>
  <c r="BE130"/>
  <c r="BE138"/>
  <c r="BK124"/>
  <c r="J124"/>
  <c r="J98"/>
  <c r="BK126"/>
  <c r="J126"/>
  <c r="J99"/>
  <c r="BK129"/>
  <c r="J129"/>
  <c r="J100"/>
  <c i="7" r="E85"/>
  <c r="J112"/>
  <c r="F115"/>
  <c i="8" r="J89"/>
  <c r="F92"/>
  <c r="J92"/>
  <c r="F116"/>
  <c r="BE125"/>
  <c r="BE126"/>
  <c r="BE128"/>
  <c r="BE129"/>
  <c r="BE130"/>
  <c r="BE133"/>
  <c r="BE136"/>
  <c r="BE137"/>
  <c r="BE139"/>
  <c r="BE143"/>
  <c r="BE144"/>
  <c r="BE145"/>
  <c r="BE147"/>
  <c r="BE148"/>
  <c r="BE149"/>
  <c r="BE151"/>
  <c r="BE153"/>
  <c r="BE155"/>
  <c r="BE157"/>
  <c r="BE161"/>
  <c r="BE163"/>
  <c r="BE165"/>
  <c r="BE166"/>
  <c r="BE168"/>
  <c r="BE169"/>
  <c r="BE171"/>
  <c r="BE172"/>
  <c r="BE175"/>
  <c r="BE179"/>
  <c i="9" r="F91"/>
  <c r="F92"/>
  <c r="E115"/>
  <c r="J119"/>
  <c r="J121"/>
  <c r="J122"/>
  <c r="BE128"/>
  <c r="BE136"/>
  <c r="BE143"/>
  <c r="BE144"/>
  <c r="BE146"/>
  <c r="BE149"/>
  <c r="BE150"/>
  <c r="BE153"/>
  <c r="BE158"/>
  <c r="BE163"/>
  <c r="BK130"/>
  <c r="J130"/>
  <c r="J99"/>
  <c i="10" r="J89"/>
  <c r="F91"/>
  <c r="F92"/>
  <c r="E110"/>
  <c r="BE123"/>
  <c r="BE124"/>
  <c r="BE126"/>
  <c r="BE127"/>
  <c r="BE129"/>
  <c r="BE130"/>
  <c r="BE131"/>
  <c r="BE132"/>
  <c r="BE133"/>
  <c r="BE136"/>
  <c r="BE139"/>
  <c r="BE141"/>
  <c r="BE143"/>
  <c r="BE150"/>
  <c r="BE151"/>
  <c r="BE152"/>
  <c r="BE153"/>
  <c r="BE156"/>
  <c r="BE157"/>
  <c i="11" r="E85"/>
  <c r="J89"/>
  <c r="J91"/>
  <c r="J92"/>
  <c r="BE134"/>
  <c r="BE139"/>
  <c r="BE141"/>
  <c r="BE145"/>
  <c r="BE151"/>
  <c i="2" r="E85"/>
  <c r="J89"/>
  <c r="F92"/>
  <c r="BE139"/>
  <c r="BE141"/>
  <c r="BE143"/>
  <c r="BE146"/>
  <c r="BE148"/>
  <c r="BE150"/>
  <c r="BE151"/>
  <c r="BE153"/>
  <c r="BE156"/>
  <c r="BE158"/>
  <c r="BE160"/>
  <c r="BE162"/>
  <c r="BE164"/>
  <c r="BE166"/>
  <c r="BE169"/>
  <c r="BE170"/>
  <c r="BE172"/>
  <c r="BE173"/>
  <c r="BE175"/>
  <c r="BE181"/>
  <c r="BE185"/>
  <c r="BE187"/>
  <c r="BE195"/>
  <c r="BE199"/>
  <c r="BE206"/>
  <c r="BE208"/>
  <c r="BE210"/>
  <c r="BE214"/>
  <c r="BE216"/>
  <c r="BE217"/>
  <c r="BE221"/>
  <c r="BE223"/>
  <c r="BE225"/>
  <c r="BE227"/>
  <c r="BE232"/>
  <c r="BE233"/>
  <c r="BE235"/>
  <c r="BE238"/>
  <c r="BE240"/>
  <c r="BE242"/>
  <c r="BE244"/>
  <c r="BE246"/>
  <c r="BE248"/>
  <c r="BE250"/>
  <c r="BE254"/>
  <c r="BE256"/>
  <c r="BE260"/>
  <c r="BE262"/>
  <c r="BE265"/>
  <c r="BE267"/>
  <c r="BE272"/>
  <c r="BE274"/>
  <c r="BE275"/>
  <c r="BE277"/>
  <c r="BE278"/>
  <c r="BE280"/>
  <c r="BE282"/>
  <c r="BE283"/>
  <c r="BE286"/>
  <c r="BE288"/>
  <c r="BE290"/>
  <c r="BE292"/>
  <c r="BE294"/>
  <c r="BE299"/>
  <c r="BE300"/>
  <c r="BE302"/>
  <c r="BE304"/>
  <c r="BE306"/>
  <c r="BE307"/>
  <c r="BE310"/>
  <c r="BE311"/>
  <c r="BE313"/>
  <c r="BE314"/>
  <c r="BE315"/>
  <c r="BE316"/>
  <c r="BE317"/>
  <c r="BE319"/>
  <c r="BE321"/>
  <c r="BE324"/>
  <c r="BE325"/>
  <c r="BE326"/>
  <c r="BE330"/>
  <c r="BE332"/>
  <c r="BE334"/>
  <c r="BE336"/>
  <c r="BE337"/>
  <c r="BE338"/>
  <c r="BE340"/>
  <c r="BE342"/>
  <c r="BE344"/>
  <c r="BE346"/>
  <c r="BE348"/>
  <c r="BE350"/>
  <c r="BE352"/>
  <c r="BE353"/>
  <c r="BE354"/>
  <c r="BE355"/>
  <c r="BE357"/>
  <c r="BE358"/>
  <c r="BE359"/>
  <c r="BE360"/>
  <c r="BE361"/>
  <c r="BE362"/>
  <c r="BE365"/>
  <c r="BE367"/>
  <c r="BE369"/>
  <c r="BE371"/>
  <c r="BE373"/>
  <c r="BE374"/>
  <c r="BE376"/>
  <c r="BE378"/>
  <c r="BE380"/>
  <c r="BE382"/>
  <c r="BE384"/>
  <c r="BE386"/>
  <c r="BE388"/>
  <c r="BE390"/>
  <c r="BE391"/>
  <c r="BE392"/>
  <c r="BE395"/>
  <c r="BE398"/>
  <c r="BE402"/>
  <c r="BE404"/>
  <c r="BE408"/>
  <c r="BE409"/>
  <c r="BE410"/>
  <c r="BE412"/>
  <c r="BE414"/>
  <c r="BE416"/>
  <c r="BE420"/>
  <c r="BE425"/>
  <c r="BK411"/>
  <c r="J411"/>
  <c r="J115"/>
  <c i="3" r="E85"/>
  <c r="J89"/>
  <c r="F92"/>
  <c r="BE129"/>
  <c r="BE133"/>
  <c r="BE135"/>
  <c r="BE138"/>
  <c r="BE139"/>
  <c r="BE141"/>
  <c r="BE142"/>
  <c r="BE146"/>
  <c r="BE147"/>
  <c r="BE151"/>
  <c r="BE154"/>
  <c r="BE155"/>
  <c r="BE156"/>
  <c r="BE157"/>
  <c r="BE167"/>
  <c r="BE168"/>
  <c r="BE169"/>
  <c r="BE175"/>
  <c r="BE178"/>
  <c r="BE179"/>
  <c r="BE180"/>
  <c r="BE182"/>
  <c r="BE183"/>
  <c r="BE184"/>
  <c r="BE187"/>
  <c r="BE190"/>
  <c r="BE192"/>
  <c r="BE194"/>
  <c r="BE195"/>
  <c r="BE197"/>
  <c r="BE198"/>
  <c r="BE201"/>
  <c r="BE202"/>
  <c r="BE204"/>
  <c r="BE205"/>
  <c r="BE207"/>
  <c r="BE209"/>
  <c r="BE210"/>
  <c r="BE213"/>
  <c r="BE217"/>
  <c r="BE219"/>
  <c r="BE221"/>
  <c i="4" r="E85"/>
  <c r="BE122"/>
  <c r="BE129"/>
  <c r="BE131"/>
  <c r="BE135"/>
  <c r="BE136"/>
  <c r="BE138"/>
  <c i="5" r="F91"/>
  <c r="BE124"/>
  <c r="BE125"/>
  <c r="BE127"/>
  <c r="BE129"/>
  <c r="BE131"/>
  <c r="BE132"/>
  <c r="BE133"/>
  <c r="BE134"/>
  <c r="BE136"/>
  <c r="BE137"/>
  <c r="BE142"/>
  <c r="BE143"/>
  <c r="BE146"/>
  <c r="BE147"/>
  <c r="BE149"/>
  <c r="BE152"/>
  <c r="BE153"/>
  <c r="BE156"/>
  <c r="BE158"/>
  <c r="BE160"/>
  <c r="BE161"/>
  <c r="BE163"/>
  <c r="BE165"/>
  <c r="BE167"/>
  <c r="BE168"/>
  <c r="BE169"/>
  <c r="BE170"/>
  <c r="BE172"/>
  <c r="BE173"/>
  <c r="BE174"/>
  <c r="BE176"/>
  <c r="BE177"/>
  <c r="BE180"/>
  <c r="BE182"/>
  <c r="BE183"/>
  <c r="BE184"/>
  <c r="BE187"/>
  <c r="BE189"/>
  <c r="BE191"/>
  <c r="BE193"/>
  <c r="BE194"/>
  <c r="BE198"/>
  <c r="BE199"/>
  <c r="BE201"/>
  <c r="BE202"/>
  <c r="BE205"/>
  <c r="BE209"/>
  <c r="BE210"/>
  <c r="BE211"/>
  <c r="BE212"/>
  <c r="BE215"/>
  <c r="BE217"/>
  <c r="BE221"/>
  <c r="BE222"/>
  <c r="BE223"/>
  <c i="6" r="J89"/>
  <c r="BE125"/>
  <c r="BE127"/>
  <c r="BE133"/>
  <c r="BE135"/>
  <c r="BE139"/>
  <c i="7" r="BE121"/>
  <c r="BE123"/>
  <c i="8" r="E85"/>
  <c r="J91"/>
  <c r="BE123"/>
  <c r="BE124"/>
  <c r="BE127"/>
  <c r="BE131"/>
  <c r="BE132"/>
  <c r="BE134"/>
  <c r="BE135"/>
  <c r="BE138"/>
  <c r="BE140"/>
  <c r="BE141"/>
  <c r="BE146"/>
  <c r="BE150"/>
  <c r="BE152"/>
  <c r="BE154"/>
  <c r="BE156"/>
  <c r="BE158"/>
  <c r="BE159"/>
  <c r="BE160"/>
  <c r="BE162"/>
  <c r="BE164"/>
  <c r="BE167"/>
  <c r="BE170"/>
  <c r="BE173"/>
  <c r="BE176"/>
  <c r="BE177"/>
  <c r="BE178"/>
  <c r="BE180"/>
  <c i="9" r="BE129"/>
  <c r="BE131"/>
  <c r="BE133"/>
  <c r="BE134"/>
  <c r="BE138"/>
  <c r="BE141"/>
  <c r="BE145"/>
  <c r="BE152"/>
  <c r="BE155"/>
  <c r="BE157"/>
  <c r="BE161"/>
  <c r="BE165"/>
  <c r="BE167"/>
  <c i="10" r="J91"/>
  <c r="J92"/>
  <c r="BE125"/>
  <c r="BE128"/>
  <c r="BE134"/>
  <c r="BE137"/>
  <c r="BE138"/>
  <c r="BE140"/>
  <c r="BE142"/>
  <c r="BE144"/>
  <c r="BE145"/>
  <c r="BE146"/>
  <c r="BE147"/>
  <c r="BE148"/>
  <c r="BE149"/>
  <c r="BE155"/>
  <c i="11" r="F91"/>
  <c r="F92"/>
  <c r="BE128"/>
  <c r="BE130"/>
  <c r="BE132"/>
  <c r="BE136"/>
  <c r="BE142"/>
  <c r="BE146"/>
  <c r="BE148"/>
  <c r="BE149"/>
  <c r="BE153"/>
  <c r="BE154"/>
  <c r="BE157"/>
  <c r="BE159"/>
  <c r="BE161"/>
  <c r="BE163"/>
  <c r="BK127"/>
  <c r="J127"/>
  <c r="J98"/>
  <c r="BK129"/>
  <c r="J129"/>
  <c r="J99"/>
  <c i="3" r="F34"/>
  <c i="1" r="BA96"/>
  <c i="3" r="F37"/>
  <c i="1" r="BD96"/>
  <c i="4" r="F37"/>
  <c i="1" r="BD97"/>
  <c i="5" r="F35"/>
  <c i="1" r="BB98"/>
  <c i="6" r="F37"/>
  <c i="1" r="BD99"/>
  <c i="7" r="F35"/>
  <c i="1" r="BB100"/>
  <c i="8" r="F35"/>
  <c i="1" r="BB101"/>
  <c i="9" r="F35"/>
  <c i="1" r="BB102"/>
  <c i="10" r="J34"/>
  <c i="1" r="AW103"/>
  <c i="2" r="J34"/>
  <c i="1" r="AW95"/>
  <c i="2" r="F36"/>
  <c i="1" r="BC95"/>
  <c i="2" r="F37"/>
  <c i="1" r="BD95"/>
  <c i="3" r="F36"/>
  <c i="1" r="BC96"/>
  <c i="4" r="F35"/>
  <c i="1" r="BB97"/>
  <c i="5" r="J34"/>
  <c i="1" r="AW98"/>
  <c i="6" r="F36"/>
  <c i="1" r="BC99"/>
  <c i="7" r="F37"/>
  <c i="1" r="BD100"/>
  <c i="8" r="F37"/>
  <c i="1" r="BD101"/>
  <c i="9" r="F36"/>
  <c i="1" r="BC102"/>
  <c i="10" r="F34"/>
  <c i="1" r="BA103"/>
  <c i="10" r="F36"/>
  <c i="1" r="BC103"/>
  <c i="11" r="F34"/>
  <c i="1" r="BA104"/>
  <c i="11" r="F35"/>
  <c i="1" r="BB104"/>
  <c i="11" r="F37"/>
  <c i="1" r="BD104"/>
  <c i="3" r="F35"/>
  <c i="1" r="BB96"/>
  <c i="4" r="J34"/>
  <c i="1" r="AW97"/>
  <c i="5" r="F34"/>
  <c i="1" r="BA98"/>
  <c i="5" r="F37"/>
  <c i="1" r="BD98"/>
  <c i="6" r="F34"/>
  <c i="1" r="BA99"/>
  <c i="6" r="F35"/>
  <c i="1" r="BB99"/>
  <c i="7" r="F34"/>
  <c i="1" r="BA100"/>
  <c i="7" r="F36"/>
  <c i="1" r="BC100"/>
  <c i="8" r="F34"/>
  <c i="1" r="BA101"/>
  <c i="8" r="F36"/>
  <c i="1" r="BC101"/>
  <c i="9" r="F34"/>
  <c i="1" r="BA102"/>
  <c i="9" r="F37"/>
  <c i="1" r="BD102"/>
  <c i="10" r="F37"/>
  <c i="1" r="BD103"/>
  <c i="2" r="F34"/>
  <c i="1" r="BA95"/>
  <c i="2" r="F35"/>
  <c i="1" r="BB95"/>
  <c i="3" r="J34"/>
  <c i="1" r="AW96"/>
  <c i="4" r="F34"/>
  <c i="1" r="BA97"/>
  <c i="4" r="F36"/>
  <c i="1" r="BC97"/>
  <c i="5" r="F36"/>
  <c i="1" r="BC98"/>
  <c i="6" r="J34"/>
  <c i="1" r="AW99"/>
  <c i="7" r="J34"/>
  <c i="1" r="AW100"/>
  <c i="8" r="J34"/>
  <c i="1" r="AW101"/>
  <c i="9" r="J34"/>
  <c i="1" r="AW102"/>
  <c i="10" r="F35"/>
  <c i="1" r="BB103"/>
  <c i="11" r="J34"/>
  <c i="1" r="AW104"/>
  <c i="11" r="F36"/>
  <c i="1" r="BC104"/>
  <c i="10" l="1" r="T121"/>
  <c r="T120"/>
  <c i="9" r="P126"/>
  <c r="P125"/>
  <c i="1" r="AU102"/>
  <c i="8" r="R121"/>
  <c r="R120"/>
  <c i="4" r="P120"/>
  <c i="1" r="AU97"/>
  <c i="3" r="R127"/>
  <c r="R126"/>
  <c i="2" r="R284"/>
  <c r="T137"/>
  <c r="R137"/>
  <c r="R136"/>
  <c r="P137"/>
  <c i="10" r="R121"/>
  <c r="R120"/>
  <c i="3" r="P148"/>
  <c r="P127"/>
  <c r="P126"/>
  <c i="1" r="AU96"/>
  <c i="10" r="P121"/>
  <c r="P120"/>
  <c i="1" r="AU103"/>
  <c i="9" r="T126"/>
  <c r="T125"/>
  <c i="5" r="R122"/>
  <c i="4" r="T120"/>
  <c i="2" r="T284"/>
  <c r="P284"/>
  <c i="9" r="R126"/>
  <c r="R125"/>
  <c i="8" r="T121"/>
  <c r="T120"/>
  <c r="P121"/>
  <c r="P120"/>
  <c i="1" r="AU101"/>
  <c i="5" r="T122"/>
  <c r="P122"/>
  <c i="1" r="AU98"/>
  <c i="4" r="R120"/>
  <c i="3" r="T148"/>
  <c r="T127"/>
  <c r="T126"/>
  <c r="BK127"/>
  <c r="J127"/>
  <c r="J97"/>
  <c i="4" r="BK120"/>
  <c r="J120"/>
  <c r="J96"/>
  <c i="5" r="BK122"/>
  <c r="J122"/>
  <c r="J96"/>
  <c i="8" r="BK121"/>
  <c r="BK120"/>
  <c r="J120"/>
  <c r="J96"/>
  <c i="9" r="BK126"/>
  <c r="J126"/>
  <c r="J97"/>
  <c r="BK159"/>
  <c r="J159"/>
  <c r="J104"/>
  <c i="10" r="BK121"/>
  <c r="BK120"/>
  <c r="J120"/>
  <c r="J96"/>
  <c i="2" r="BK137"/>
  <c r="J137"/>
  <c r="J97"/>
  <c r="BK284"/>
  <c r="J284"/>
  <c r="J105"/>
  <c i="3" r="BK148"/>
  <c r="J148"/>
  <c r="J102"/>
  <c i="6" r="BK123"/>
  <c r="J123"/>
  <c r="J97"/>
  <c i="7" r="BK118"/>
  <c r="J118"/>
  <c i="11" r="BK126"/>
  <c r="J126"/>
  <c r="J97"/>
  <c r="BK155"/>
  <c r="J155"/>
  <c r="J104"/>
  <c i="7" r="J30"/>
  <c i="1" r="AG100"/>
  <c i="4" r="J33"/>
  <c i="1" r="AV97"/>
  <c r="AT97"/>
  <c i="5" r="F33"/>
  <c i="1" r="AZ98"/>
  <c i="9" r="F33"/>
  <c i="1" r="AZ102"/>
  <c i="10" r="J33"/>
  <c i="1" r="AV103"/>
  <c r="AT103"/>
  <c r="BC94"/>
  <c r="W32"/>
  <c i="2" r="F33"/>
  <c i="1" r="AZ95"/>
  <c i="3" r="J33"/>
  <c i="1" r="AV96"/>
  <c r="AT96"/>
  <c i="5" r="J33"/>
  <c i="1" r="AV98"/>
  <c r="AT98"/>
  <c i="7" r="F33"/>
  <c i="1" r="AZ100"/>
  <c i="8" r="J33"/>
  <c i="1" r="AV101"/>
  <c r="AT101"/>
  <c i="10" r="F33"/>
  <c i="1" r="AZ103"/>
  <c i="11" r="J33"/>
  <c i="1" r="AV104"/>
  <c r="AT104"/>
  <c i="3" r="F33"/>
  <c i="1" r="AZ96"/>
  <c i="6" r="F33"/>
  <c i="1" r="AZ99"/>
  <c i="8" r="F33"/>
  <c i="1" r="AZ101"/>
  <c r="BA94"/>
  <c r="W30"/>
  <c r="BB94"/>
  <c r="W31"/>
  <c r="BD94"/>
  <c r="W33"/>
  <c i="2" r="J33"/>
  <c i="1" r="AV95"/>
  <c r="AT95"/>
  <c i="4" r="F33"/>
  <c i="1" r="AZ97"/>
  <c i="6" r="J33"/>
  <c i="1" r="AV99"/>
  <c r="AT99"/>
  <c i="7" r="J33"/>
  <c i="1" r="AV100"/>
  <c r="AT100"/>
  <c i="9" r="J33"/>
  <c i="1" r="AV102"/>
  <c r="AT102"/>
  <c i="11" r="F33"/>
  <c i="1" r="AZ104"/>
  <c i="2" l="1" r="T136"/>
  <c r="P136"/>
  <c i="1" r="AU95"/>
  <c i="7" r="J39"/>
  <c i="6" r="BK122"/>
  <c r="J122"/>
  <c r="J96"/>
  <c i="7" r="J96"/>
  <c i="8" r="J121"/>
  <c r="J97"/>
  <c i="10" r="J121"/>
  <c r="J97"/>
  <c i="2" r="BK136"/>
  <c r="J136"/>
  <c r="J96"/>
  <c i="3" r="BK126"/>
  <c r="J126"/>
  <c i="9" r="BK125"/>
  <c r="J125"/>
  <c i="11" r="BK125"/>
  <c r="J125"/>
  <c r="J96"/>
  <c i="1" r="AN100"/>
  <c r="AU94"/>
  <c r="AZ94"/>
  <c r="W29"/>
  <c i="4" r="J30"/>
  <c i="1" r="AG97"/>
  <c r="AN97"/>
  <c i="5" r="J30"/>
  <c i="1" r="AG98"/>
  <c r="AN98"/>
  <c i="8" r="J30"/>
  <c i="1" r="AG101"/>
  <c r="AN101"/>
  <c i="10" r="J30"/>
  <c i="1" r="AG103"/>
  <c r="AN103"/>
  <c r="AW94"/>
  <c r="AK30"/>
  <c r="AX94"/>
  <c r="AY94"/>
  <c i="3" r="J30"/>
  <c i="1" r="AG96"/>
  <c r="AN96"/>
  <c i="9" r="J30"/>
  <c i="1" r="AG102"/>
  <c r="AN102"/>
  <c i="3" l="1" r="J96"/>
  <c i="4" r="J39"/>
  <c i="5" r="J39"/>
  <c i="8" r="J39"/>
  <c i="9" r="J39"/>
  <c r="J96"/>
  <c i="10" r="J39"/>
  <c i="3" r="J39"/>
  <c i="6" r="J30"/>
  <c i="1" r="AG99"/>
  <c r="AN99"/>
  <c r="AV94"/>
  <c r="AK29"/>
  <c i="2" r="J30"/>
  <c i="1" r="AG95"/>
  <c r="AN95"/>
  <c i="11" r="J30"/>
  <c i="1" r="AG104"/>
  <c r="AN104"/>
  <c i="2" l="1" r="J39"/>
  <c i="6" r="J39"/>
  <c i="11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<sst xmlns="http://schemas.openxmlformats.org/spreadsheetml/2006/main">
  <si>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</si>
  <si>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</si>
  <si>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</si>
  <si>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</si>
  <si>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</si>
  <si>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{2cb9a336-07ff-4c73-bf0e-a4c5b9068e27}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</si>
  <si>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</si>
  <si>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</si>
  <si>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</si>
  <si>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</si>
  <si>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</si>
  <si>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</si>
  <si>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</si>
  <si>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</si>
  <si>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20201012201S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</si>
  <si>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</si>
  <si>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</si>
  <si>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Rekostrukce a vybavení odborných učeben na ZŠ Družba - stavba</t>
  </si>
  <si>
    <t>KSO:</t>
  </si>
  <si>
    <t>801 3</t>
  </si>
  <si>
    <t>CC-CZ:</t>
  </si>
  <si>
    <t>Místo:</t>
  </si>
  <si>
    <t>Karviná</t>
  </si>
  <si>
    <t>Datum:</t>
  </si>
  <si>
    <t>28. 2. 2019</t>
  </si>
  <si>
    <t>Zadavatel:</t>
  </si>
  <si>
    <t>IČ:</t>
  </si>
  <si>
    <t>Statutární město Karviná</t>
  </si>
  <si>
    <t>DIČ:</t>
  </si>
  <si>
    <t>Uchazeč:</t>
  </si>
  <si>
    <t>Vyplň údaj</t>
  </si>
  <si>
    <t>Projektant:</t>
  </si>
  <si>
    <t>ATRIS s.r.o.</t>
  </si>
  <si>
    <t>True</t>
  </si>
  <si>
    <t>Zpracovatel:</t>
  </si>
  <si>
    <t>Barbora Kyšková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</si>
  <si>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</si>
  <si>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</si>
  <si>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</si>
  <si>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</si>
  <si>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</si>
  <si>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</si>
  <si>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</si>
  <si>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</si>
  <si>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</si>
  <si>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</si>
  <si>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</si>
  <si>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</si>
  <si>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</si>
  <si>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</si>
  <si>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</si>
  <si>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</si>
  <si>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</si>
  <si>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</si>
  <si>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</si>
  <si>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</si>
  <si>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</si>
  <si>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</si>
  <si>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</si>
  <si>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</si>
  <si>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</si>
  <si>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</si>
  <si>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</si>
  <si>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</si>
  <si>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</si>
  <si>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</si>
  <si>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</si>
  <si>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</si>
  <si>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</si>
  <si>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</si>
  <si>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</si>
  <si>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</si>
  <si>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</si>
  <si>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</si>
  <si>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</si>
  <si>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</si>
  <si>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</si>
  <si>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</si>
  <si>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</si>
  <si>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</si>
  <si>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</si>
  <si>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</si>
  <si>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</si>
  <si>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Jazyková učebna vč. kabinetu a bezbariérovosti</t>
  </si>
  <si>
    <t>STA</t>
  </si>
  <si>
    <t>1</t>
  </si>
  <si>
    <t>{bb3a6051-ccc1-4cae-9b02-ce8530642bed}</t>
  </si>
  <si>
    <t>2</t>
  </si>
  <si>
    <t>002</t>
  </si>
  <si>
    <t>Zdravotechnika</t>
  </si>
  <si>
    <t>{50b6ffa8-6ed8-41a3-bdc5-41260cc9451b}</t>
  </si>
  <si>
    <t>003</t>
  </si>
  <si>
    <t xml:space="preserve">Vzduchotechnika </t>
  </si>
  <si>
    <t>{51e8d5d5-de71-45c6-9385-105e04a5da2f}</t>
  </si>
  <si>
    <t>004</t>
  </si>
  <si>
    <t>Elektroinstalace</t>
  </si>
  <si>
    <t>{0c4e0a95-88a8-41f5-af10-dd33f9293590}</t>
  </si>
  <si>
    <t>005</t>
  </si>
  <si>
    <t xml:space="preserve">Vedlejší a ostatní náklady - hlavní aktivity  </t>
  </si>
  <si>
    <t>{aa18e6b1-4505-486b-abfd-8f074f949f39}</t>
  </si>
  <si>
    <t>006</t>
  </si>
  <si>
    <t xml:space="preserve">Vedlejší a ostatní náklady - vedlejší aktivity </t>
  </si>
  <si>
    <t>{94250c8d-98fb-48ff-bbd4-b605a335971f}</t>
  </si>
  <si>
    <t>007</t>
  </si>
  <si>
    <t xml:space="preserve">Konektivita ZŠ </t>
  </si>
  <si>
    <t>{a049e241-3d49-42d9-939c-eaa315d892d0}</t>
  </si>
  <si>
    <t>008</t>
  </si>
  <si>
    <t xml:space="preserve">Stavební práce pro konektivitu - ZŠ </t>
  </si>
  <si>
    <t>{0c1bd056-7e05-4709-97b1-28d8dc8fcb00}</t>
  </si>
  <si>
    <t>009</t>
  </si>
  <si>
    <t>Konektivita MŠ</t>
  </si>
  <si>
    <t>{122625c6-6bab-4065-9d89-5c8cc419d10a}</t>
  </si>
  <si>
    <t>010</t>
  </si>
  <si>
    <t xml:space="preserve">Stavební práce pro konektivitu - MŠ </t>
  </si>
  <si>
    <t>{a7acc809-361b-445a-acaf-13953665378d}</t>
  </si>
  <si>
    <t>KRYCÍ LIST SOUPISU PRACÍ</t>
  </si>
  <si>
    <t>Objekt:</t>
  </si>
  <si>
    <t>001 - Jazyková učebna vč. kabinetu a bezbariérovosti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</si>
  <si>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</si>
  <si>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</si>
  <si>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</si>
  <si>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</si>
  <si>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</si>
  <si>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</si>
  <si>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</si>
  <si>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</si>
  <si>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</si>
  <si>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6 - Úpravy povrchu, podlahy, osazení</t>
  </si>
  <si>
    <t xml:space="preserve">    9 - 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</si>
  <si>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</si>
  <si>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</si>
  <si>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</si>
  <si>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</si>
  <si>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</si>
  <si>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730 - Vytápění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</si>
  <si>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</si>
  <si>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</si>
  <si>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</si>
  <si>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</si>
  <si>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</si>
  <si>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</si>
  <si>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</si>
  <si>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</si>
  <si>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</si>
  <si>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</si>
  <si>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</si>
  <si>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</si>
  <si>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</si>
  <si>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</si>
  <si>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</si>
  <si>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</si>
  <si>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</si>
  <si>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</si>
  <si>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</si>
  <si>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</si>
  <si>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</si>
  <si>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</si>
  <si>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</si>
  <si>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</si>
  <si>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</si>
  <si>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</si>
  <si>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113107123</t>
  </si>
  <si>
    <t>Odstranění podkladu z kameniva drceného tl 300 mm ručně</t>
  </si>
  <si>
    <t>m2</t>
  </si>
  <si>
    <t>CS ÚRS 2018 01</t>
  </si>
  <si>
    <t>4</t>
  </si>
  <si>
    <t>1553228151</t>
  </si>
  <si>
    <t>VV</t>
  </si>
  <si>
    <t>"viz.v.č. D.1.1.b)07"2,3*8,9</t>
  </si>
  <si>
    <t>113107137</t>
  </si>
  <si>
    <t>Odstranění podkladu z betonu vyztuženého sítěmi tl 300 mm ručně</t>
  </si>
  <si>
    <t>1409701951</t>
  </si>
  <si>
    <t>3</t>
  </si>
  <si>
    <t>113107142</t>
  </si>
  <si>
    <t>Odstranění podkladu živičného tl 100 mm ručně</t>
  </si>
  <si>
    <t>-1445416379</t>
  </si>
  <si>
    <t>Svislé a kompletní konstrukce</t>
  </si>
  <si>
    <t>317944323</t>
  </si>
  <si>
    <t>Válcované nosníky č.14 až 22 dodatečně osazované do připravených otvorů</t>
  </si>
  <si>
    <t>t</t>
  </si>
  <si>
    <t>905228098</t>
  </si>
  <si>
    <t>"viz.v.č. D.1.1.b)05-07-překlad P1"2*1,2*6,38*1,15*0,001</t>
  </si>
  <si>
    <t>5</t>
  </si>
  <si>
    <t>339921131</t>
  </si>
  <si>
    <t>Osazování betonových palisád do betonového základu v řadě výšky prvku do 0,5 m</t>
  </si>
  <si>
    <t>m</t>
  </si>
  <si>
    <t>724108847</t>
  </si>
  <si>
    <t>8,9+2,3</t>
  </si>
  <si>
    <t>6</t>
  </si>
  <si>
    <t>M</t>
  </si>
  <si>
    <t>59228409</t>
  </si>
  <si>
    <t xml:space="preserve">palisáda 200/100 v 400 mm přírodní </t>
  </si>
  <si>
    <t>kus</t>
  </si>
  <si>
    <t>8</t>
  </si>
  <si>
    <t>-817975371</t>
  </si>
  <si>
    <t>7</t>
  </si>
  <si>
    <t>342272225</t>
  </si>
  <si>
    <t>Příčka z pórobetonových hladkých tvárnic na tenkovrstvou maltu tl 100 mm</t>
  </si>
  <si>
    <t>866602254</t>
  </si>
  <si>
    <t>"viz.v.č. D.1.1.b)05-07-WC"(2+1,6)*3,1</t>
  </si>
  <si>
    <t>342291121</t>
  </si>
  <si>
    <t>Ukotvení příček k cihelným konstrukcím plochými kotvami</t>
  </si>
  <si>
    <t>-1873188618</t>
  </si>
  <si>
    <t>"viz.v.č. D.1.1.b)05-07"3,1*2+3+1,6</t>
  </si>
  <si>
    <t>Komunikace pozemní</t>
  </si>
  <si>
    <t>9</t>
  </si>
  <si>
    <t>564801112</t>
  </si>
  <si>
    <t>Podklad ze štěrkodrtě ŠD tl 40 mm</t>
  </si>
  <si>
    <t>1267212170</t>
  </si>
  <si>
    <t>10</t>
  </si>
  <si>
    <t>564861111</t>
  </si>
  <si>
    <t>Podklad ze štěrkodrtě ŠD tl 200 mm</t>
  </si>
  <si>
    <t>1788516183</t>
  </si>
  <si>
    <t>11</t>
  </si>
  <si>
    <t>564871111</t>
  </si>
  <si>
    <t xml:space="preserve">Podklad ze štěrkodrtě ŠD tl 250 mm fr. 0-63 mm </t>
  </si>
  <si>
    <t>CS ÚRS 2020 01</t>
  </si>
  <si>
    <t>-1126732297</t>
  </si>
  <si>
    <t>"výměnná vrstva"20,47</t>
  </si>
  <si>
    <t>12</t>
  </si>
  <si>
    <t>596211110</t>
  </si>
  <si>
    <t>Kladení zámkové dlažby komunikací pro pěší tl 60 mm skupiny A pl do 50 m2</t>
  </si>
  <si>
    <t>364837699</t>
  </si>
  <si>
    <t>13</t>
  </si>
  <si>
    <t>59245015</t>
  </si>
  <si>
    <t>dlažba zámková betonová 200/100 mm přírodní</t>
  </si>
  <si>
    <t>-1626094265</t>
  </si>
  <si>
    <t>20,47*1,1 'Přepočtené koeficientem množství</t>
  </si>
  <si>
    <t>14</t>
  </si>
  <si>
    <t>R-5642030</t>
  </si>
  <si>
    <t>Doplnění asfaltové plochy vč. asfaltové zálivky vč. dodávky materiálu</t>
  </si>
  <si>
    <t>370425871</t>
  </si>
  <si>
    <t>Úpravy povrchu, podlahy, osazení</t>
  </si>
  <si>
    <t>611131121</t>
  </si>
  <si>
    <t>Penetrační disperzní nátěr vnitřních stropů nanášený ručně</t>
  </si>
  <si>
    <t>191954024</t>
  </si>
  <si>
    <t>16</t>
  </si>
  <si>
    <t>611135101</t>
  </si>
  <si>
    <t>Hrubá výplň rýh ve stropech maltou jakékoli šířky rýhy</t>
  </si>
  <si>
    <t>-1080511502</t>
  </si>
  <si>
    <t>"po vybouraných příčkách"(3,8*2+2,8*2)*0,15</t>
  </si>
  <si>
    <t>17</t>
  </si>
  <si>
    <t>611311132</t>
  </si>
  <si>
    <t>Potažení vnitřních žebrových stropů vápenným štukem tloušťky do 3 mm</t>
  </si>
  <si>
    <t>1329972729</t>
  </si>
  <si>
    <t>18</t>
  </si>
  <si>
    <t>611325121</t>
  </si>
  <si>
    <t>Vápenocementová štuková omítka rýh ve stropech šířky do 150 mm</t>
  </si>
  <si>
    <t>-98292049</t>
  </si>
  <si>
    <t>19</t>
  </si>
  <si>
    <t>612131101</t>
  </si>
  <si>
    <t>Cementový postřik vnitřních stěn nanášený celoplošně ručně</t>
  </si>
  <si>
    <t>1878696583</t>
  </si>
  <si>
    <t>"viz.v.č. D.1.1.b)05-07-WC"1,9*3,1*2+1,6*3,1*2-0,9*2-0,8*2,1-0,8*2</t>
  </si>
  <si>
    <t>3,8*3,1*2+2,6*3,1*2-0,8*2,1</t>
  </si>
  <si>
    <t>3,8*3,1*2+1,45*3,1*2</t>
  </si>
  <si>
    <t>"popd obklad učebna"(1,2+0,6*2)*1,5</t>
  </si>
  <si>
    <t>Součet</t>
  </si>
  <si>
    <t>20</t>
  </si>
  <si>
    <t>612131121</t>
  </si>
  <si>
    <t>Penetrační disperzní nátěr vnitřních stěn nanášený ručně</t>
  </si>
  <si>
    <t>359626122</t>
  </si>
  <si>
    <t>"viz.v.č. D.1.1.b)05-07-učebna, kabinet"6,6*3,1*2+3*3,1*2</t>
  </si>
  <si>
    <t>8,5*3,1*2+6*3,1*2</t>
  </si>
  <si>
    <t>612135101</t>
  </si>
  <si>
    <t>Hrubá výplň rýh ve stěnách maltou jakékoli šířky rýhy</t>
  </si>
  <si>
    <t>-1969324018</t>
  </si>
  <si>
    <t>"po vybouraných příčkách"3,1*6*0,15</t>
  </si>
  <si>
    <t>22</t>
  </si>
  <si>
    <t>612142001</t>
  </si>
  <si>
    <t>Potažení vnitřních stěn sklovláknitým pletivem vtlačeným do tenkovrstvé hmoty</t>
  </si>
  <si>
    <t>CS ÚRS 2017 01</t>
  </si>
  <si>
    <t>-419976432</t>
  </si>
  <si>
    <t>23</t>
  </si>
  <si>
    <t>612311131</t>
  </si>
  <si>
    <t>Potažení vnitřních stěn vápenným štukem tloušťky do 3 mm</t>
  </si>
  <si>
    <t>-2073014087</t>
  </si>
  <si>
    <t>24</t>
  </si>
  <si>
    <t>612321141</t>
  </si>
  <si>
    <t>Vápenocementová omítka štuková dvouvrstvá vnitřních stěn nanášená ručně</t>
  </si>
  <si>
    <t>722894826</t>
  </si>
  <si>
    <t>"odpočet obklady"-(3,6+1,9*2,1*2+1,6*2,1*2+3,8*2,1*2+2,6*2,1*2+3,8*2,1*2+1,45*2,1*2-0,8*2-0,9*2)</t>
  </si>
  <si>
    <t>25</t>
  </si>
  <si>
    <t>612321191</t>
  </si>
  <si>
    <t>Příplatek k vápenocementové omítce vnitřních stěn za každých dalších 5 mm tloušťky ručně</t>
  </si>
  <si>
    <t>-1770207013</t>
  </si>
  <si>
    <t>26,94*3</t>
  </si>
  <si>
    <t>26</t>
  </si>
  <si>
    <t>612325121</t>
  </si>
  <si>
    <t>Vápenocementová štuková omítka rýh ve stěnách šířky do 150 mm</t>
  </si>
  <si>
    <t>1511204671</t>
  </si>
  <si>
    <t>27</t>
  </si>
  <si>
    <t>612331121</t>
  </si>
  <si>
    <t>Cementová omítka hladká jednovrstvá vnitřních stěn nanášená ručně</t>
  </si>
  <si>
    <t>-1141024470</t>
  </si>
  <si>
    <t>"pod obklady"(3,6+1,9*2,1*2+1,6*2,1*2+3,8*2,1*2+2,6*2,1*2+3,8*2,1*2+1,45*2,1*2-0,8*2-0,9*2)</t>
  </si>
  <si>
    <t>2,4*1,5</t>
  </si>
  <si>
    <t>28</t>
  </si>
  <si>
    <t>612331191</t>
  </si>
  <si>
    <t>Příplatek k cementové omítce vnitřních stěn za každých dalších 5 mm tloušťky ručně</t>
  </si>
  <si>
    <t>-1039026541</t>
  </si>
  <si>
    <t>67,43*3</t>
  </si>
  <si>
    <t>29</t>
  </si>
  <si>
    <t>619991001</t>
  </si>
  <si>
    <t>Zakrytí podlah fólií přilepenou lepící páskou</t>
  </si>
  <si>
    <t>-1116765535</t>
  </si>
  <si>
    <t>30</t>
  </si>
  <si>
    <t>619995001</t>
  </si>
  <si>
    <t>Začištění omítek kolem oken, dveří, podlah nebo obkladů</t>
  </si>
  <si>
    <t>CS ÚRS 2016 01</t>
  </si>
  <si>
    <t>-1747105507</t>
  </si>
  <si>
    <t xml:space="preserve">"viz.v.č. D.1.1.b)01- kolem  podlah, obklad a dlažeb, kolem dveří"6,6*2+3*2+0,9*2+2*4+8,5*2+6*2+0,9*2+2*4+1,5*2+0,9*2+2*4</t>
  </si>
  <si>
    <t>"vstupní dveře, dveře chodba"1,55*4+2*8+0,9+2*2</t>
  </si>
  <si>
    <t>31</t>
  </si>
  <si>
    <t>629991011</t>
  </si>
  <si>
    <t>Zakrytí výplní otvorů a svislých ploch fólií přilepenou lepící páskou</t>
  </si>
  <si>
    <t>90954266</t>
  </si>
  <si>
    <t>"viz.v.č. D.1.1.b)05-07"2,1*2,1*3+1,5*2,05</t>
  </si>
  <si>
    <t>32</t>
  </si>
  <si>
    <t>631362021</t>
  </si>
  <si>
    <t>Výztuž mazanin svařovanými sítěmi Kari</t>
  </si>
  <si>
    <t>1674613460</t>
  </si>
  <si>
    <t>"viz.v.č. D.11.b)05-07"(19,59+16,34+51,37)*4,9*1,1*0,001</t>
  </si>
  <si>
    <t>33</t>
  </si>
  <si>
    <t>632450134</t>
  </si>
  <si>
    <t>Vyrovnávací cementový potěr tl do 50 mm ze suchých směsí provedený v ploše</t>
  </si>
  <si>
    <t>1593728764</t>
  </si>
  <si>
    <t>"viz.v.č. D.11.b)05-07"19,59+16,34+51,37</t>
  </si>
  <si>
    <t>34</t>
  </si>
  <si>
    <t>R-6123254</t>
  </si>
  <si>
    <t xml:space="preserve">Příprava podkladu stěn před provedením vrchního štuku -  předpoklad 30% nové jádrové omítky vč. dodávky materiálu </t>
  </si>
  <si>
    <t>-42538056</t>
  </si>
  <si>
    <t>"strop WC"16,34</t>
  </si>
  <si>
    <t>35</t>
  </si>
  <si>
    <t>R-6221520</t>
  </si>
  <si>
    <t xml:space="preserve">Úprava venkovního ostění po výměně vstupních dveří vč. dodávky materiálu a fasádníh nátěru </t>
  </si>
  <si>
    <t>352927144</t>
  </si>
  <si>
    <t>36</t>
  </si>
  <si>
    <t>R-6222503</t>
  </si>
  <si>
    <t xml:space="preserve">Zajištění bezbariérovosti v přechodu dveří do chodby - úprava podlahy, vč. dodávky materiálu </t>
  </si>
  <si>
    <t>2018567482</t>
  </si>
  <si>
    <t>"viz.v.č. D.1.1.b)05-07"4+1,5*2+1</t>
  </si>
  <si>
    <t>37</t>
  </si>
  <si>
    <t>R-6320016</t>
  </si>
  <si>
    <t>Vyčištění, vybroušení, vyrovnání st. podlahy do tl. 50 mm vč. dodávky materiálu</t>
  </si>
  <si>
    <t>-1469605505</t>
  </si>
  <si>
    <t xml:space="preserve"> Ostatní konstrukce a práce-bourání</t>
  </si>
  <si>
    <t>38</t>
  </si>
  <si>
    <t>916991121</t>
  </si>
  <si>
    <t>Lože pod obrubníky, krajníky nebo obruby z dlažebních kostek z betonu prostého</t>
  </si>
  <si>
    <t>m3</t>
  </si>
  <si>
    <t>1002297134</t>
  </si>
  <si>
    <t>(8,9+2,3)*0,25*0,25</t>
  </si>
  <si>
    <t>39</t>
  </si>
  <si>
    <t>919735112</t>
  </si>
  <si>
    <t>Řezání stávajícího živičného krytu hl do 100 mm</t>
  </si>
  <si>
    <t>670545872</t>
  </si>
  <si>
    <t>"viz.v.č. D.1.1.b)07"2,3+8,9</t>
  </si>
  <si>
    <t>40</t>
  </si>
  <si>
    <t>919735126</t>
  </si>
  <si>
    <t>Řezání stávajícího betonového krytu hl do 300 mm</t>
  </si>
  <si>
    <t>756304417</t>
  </si>
  <si>
    <t>41</t>
  </si>
  <si>
    <t>949101112</t>
  </si>
  <si>
    <t>Lešení pomocné pro objekty pozemních staveb s lešeňovou podlahou v do 3,5 m zatížení do 150 kg/m2</t>
  </si>
  <si>
    <t>-1563217854</t>
  </si>
  <si>
    <t>"viz.v.č. D.1.1.b)05-07"87,3</t>
  </si>
  <si>
    <t>42</t>
  </si>
  <si>
    <t>952901111</t>
  </si>
  <si>
    <t>Vyčištění budov bytové a občanské výstavby při výšce podlaží do 4 m</t>
  </si>
  <si>
    <t>1873834466</t>
  </si>
  <si>
    <t>"viz.v.č. D.1.1.b)05-07"87,3+100</t>
  </si>
  <si>
    <t>43</t>
  </si>
  <si>
    <t>962031132</t>
  </si>
  <si>
    <t>Bourání příček z cihel pálených na MVC tl do 100 mm</t>
  </si>
  <si>
    <t>-1506314723</t>
  </si>
  <si>
    <t>"viz.v.č. D.1.1.b)01-03"3,8*2,1+2,8*2,1*2</t>
  </si>
  <si>
    <t>44</t>
  </si>
  <si>
    <t>965043431</t>
  </si>
  <si>
    <t>Bourání podkladů pod dlažby betonových s potěrem nebo teracem tl do 150 mm pl do 4 m2</t>
  </si>
  <si>
    <t>1654871908</t>
  </si>
  <si>
    <t>"viz.v.č. D.1.1.b)01-03"(10,64+5,51+19,59)*0,15</t>
  </si>
  <si>
    <t>"viz.v.č. D.11.b)05-07"(16,34+51,37)*0,15</t>
  </si>
  <si>
    <t>45</t>
  </si>
  <si>
    <t>965081213</t>
  </si>
  <si>
    <t>Bourání podlah z dlaždic keramických nebo xylolitových tl do 10 mm plochy přes 1 m2</t>
  </si>
  <si>
    <t>-898181127</t>
  </si>
  <si>
    <t>"viz.v.č. D.1.1.b)01-03-WC"10,54+5,51</t>
  </si>
  <si>
    <t>46</t>
  </si>
  <si>
    <t>968072455</t>
  </si>
  <si>
    <t>Vybourání kovových dveřních zárubní pl do 2 m2</t>
  </si>
  <si>
    <t>82799919</t>
  </si>
  <si>
    <t>"viz.v.č. D.1.1.b)01-03"0,9*2*2+0,6*2*4+0,8*2</t>
  </si>
  <si>
    <t xml:space="preserve">"vstup  chodba"0,9*2+1,55*2*2</t>
  </si>
  <si>
    <t>47</t>
  </si>
  <si>
    <t>971033641</t>
  </si>
  <si>
    <t>Vybourání otvorů ve zdivu cihelném pl do 4 m2 na MVC nebo MV tl do 300 mm</t>
  </si>
  <si>
    <t>-1330466808</t>
  </si>
  <si>
    <t>"viz.v.č. D.1.1.b)01-03"1,3</t>
  </si>
  <si>
    <t>48</t>
  </si>
  <si>
    <t>978013141</t>
  </si>
  <si>
    <t>Otlučení vnitřní vápenné nebo vápenocementové omítky stěn stěn v rozsahu do 30 %</t>
  </si>
  <si>
    <t>1580597620</t>
  </si>
  <si>
    <t>"viz.v.č. D.1.1.b)01-03-učebna, kabinet"8,5*3,1*2+6*3,1*2+6,6*3,1*2+3*3,1*2</t>
  </si>
  <si>
    <t>49</t>
  </si>
  <si>
    <t>978013191</t>
  </si>
  <si>
    <t>Otlučení (osekání) vnitřní vápenné nebo vápenocementové omítky stěn v rozsahu do 100 %</t>
  </si>
  <si>
    <t>-1563565247</t>
  </si>
  <si>
    <t>"viz.v.č. D.1.1.b)01-03-WC"2,8*1*2+3,8*1*2+1,45*1,5*2+3,8*1,5*2</t>
  </si>
  <si>
    <t>50</t>
  </si>
  <si>
    <t>978059511</t>
  </si>
  <si>
    <t>Odsekání a odebrání obkladů stěn z vnitřních obkládaček plochy do 1 m2</t>
  </si>
  <si>
    <t>1830566176</t>
  </si>
  <si>
    <t>"viz.v.č. D.1.1.b)01-03"(1,2+0,6*2)*1,5</t>
  </si>
  <si>
    <t>(0,85+0,6)*1,5</t>
  </si>
  <si>
    <t>(2,8*2,1*6+3,8*2,1*4+1,45*1,6*2+3,8*1,6*2)-0,6*2*10-0,8*2</t>
  </si>
  <si>
    <t>51</t>
  </si>
  <si>
    <t>R-9856000</t>
  </si>
  <si>
    <t xml:space="preserve">Odstranění stávajícího nájezdu u vstupních dveří </t>
  </si>
  <si>
    <t>-48004980</t>
  </si>
  <si>
    <t>997</t>
  </si>
  <si>
    <t>Přesun sutě</t>
  </si>
  <si>
    <t>52</t>
  </si>
  <si>
    <t>997013216</t>
  </si>
  <si>
    <t>Vnitrostaveništní doprava suti a vybouraných hmot pro budovy v do 21 m ručně</t>
  </si>
  <si>
    <t>-13795411</t>
  </si>
  <si>
    <t>53</t>
  </si>
  <si>
    <t>997013219</t>
  </si>
  <si>
    <t>Příplatek k vnitrostaveništní dopravě suti a vybouraných hmot za zvětšenou dopravu suti ZKD 10 m</t>
  </si>
  <si>
    <t>105999247</t>
  </si>
  <si>
    <t>78,093*10 'Přepočtené koeficientem množství</t>
  </si>
  <si>
    <t>54</t>
  </si>
  <si>
    <t>997013501</t>
  </si>
  <si>
    <t>Odvoz suti a vybouraných hmot na skládku nebo meziskládku do 1 km se složením</t>
  </si>
  <si>
    <t>985967060</t>
  </si>
  <si>
    <t>55</t>
  </si>
  <si>
    <t>997013509</t>
  </si>
  <si>
    <t>Příplatek k odvozu suti a vybouraných hmot na skládku ZKD 1 km přes 1 km</t>
  </si>
  <si>
    <t>-514480174</t>
  </si>
  <si>
    <t>78,093*19 'Přepočtené koeficientem množství</t>
  </si>
  <si>
    <t>56</t>
  </si>
  <si>
    <t>997013831</t>
  </si>
  <si>
    <t>Poplatek za uložení stavebního směsného odpadu na skládce (skládkovné)</t>
  </si>
  <si>
    <t>1768581447</t>
  </si>
  <si>
    <t>998</t>
  </si>
  <si>
    <t>Přesun hmot</t>
  </si>
  <si>
    <t>57</t>
  </si>
  <si>
    <t>998011003</t>
  </si>
  <si>
    <t>Přesun hmot pro budovy zděné v do 24 m</t>
  </si>
  <si>
    <t>-1625828833</t>
  </si>
  <si>
    <t>58</t>
  </si>
  <si>
    <t>998011014</t>
  </si>
  <si>
    <t>Příplatek k přesunu hmot pro budovy zděné za zvětšený přesun do 500 m</t>
  </si>
  <si>
    <t>-834029507</t>
  </si>
  <si>
    <t>PSV</t>
  </si>
  <si>
    <t>Práce a dodávky PSV</t>
  </si>
  <si>
    <t>711</t>
  </si>
  <si>
    <t>Izolace proti vodě, vlhkosti a plynům</t>
  </si>
  <si>
    <t>59</t>
  </si>
  <si>
    <t>711111002</t>
  </si>
  <si>
    <t>Provedení izolace proti zemní vlhkosti vodorovné za studena lakem asfaltovým</t>
  </si>
  <si>
    <t>2124851109</t>
  </si>
  <si>
    <t>60</t>
  </si>
  <si>
    <t>111631500</t>
  </si>
  <si>
    <t>lak asfaltový ALP/9 (MJ t) bal 9 kg</t>
  </si>
  <si>
    <t>1494979751</t>
  </si>
  <si>
    <t>P</t>
  </si>
  <si>
    <t>Poznámka k položce:_x000d_
Spotřeba 0,3-0,4kg/m2 dle povrchu, ředidlo technický benzín</t>
  </si>
  <si>
    <t>61</t>
  </si>
  <si>
    <t>711141559</t>
  </si>
  <si>
    <t>Provedení izolace proti zemní vlhkosti pásy přitavením vodorovné NAIP</t>
  </si>
  <si>
    <t>-1057179347</t>
  </si>
  <si>
    <t>62</t>
  </si>
  <si>
    <t>628321340</t>
  </si>
  <si>
    <t xml:space="preserve">pás těžký asfaltovaný modifikovaný </t>
  </si>
  <si>
    <t>-1604452548</t>
  </si>
  <si>
    <t>87,3*1,15 'Přepočtené koeficientem množství</t>
  </si>
  <si>
    <t>63</t>
  </si>
  <si>
    <t>711193131</t>
  </si>
  <si>
    <t xml:space="preserve">Izolace proti zemní vlhkosti na svislé ploše  - HI stěrka </t>
  </si>
  <si>
    <t>-1195433470</t>
  </si>
  <si>
    <t>Poznámka k položce:_x000d_
HI stěrka bude provedena ve dvou vrstvách , položka obsahuje i dodávku a montáž systémových příslušenství a doplňků (koutové pásky, apod.)</t>
  </si>
  <si>
    <t>"viz.v.č. D.1.1.b)03,04"16,34</t>
  </si>
  <si>
    <t>"vytažení na stěnu "(1,9*2+1,6*2+2,4*2+2,6*2+3,8*2+1,45*2)*0,3</t>
  </si>
  <si>
    <t>64</t>
  </si>
  <si>
    <t>998711203</t>
  </si>
  <si>
    <t>Přesun hmot procentní pro izolace proti vodě, vlhkosti a plynům v objektech v do 60 m</t>
  </si>
  <si>
    <t>%</t>
  </si>
  <si>
    <t>1963055317</t>
  </si>
  <si>
    <t>65</t>
  </si>
  <si>
    <t>998711292</t>
  </si>
  <si>
    <t>Příplatek k přesunu hmot procentní 711 za zvětšený přesun do 100 m</t>
  </si>
  <si>
    <t>1665137417</t>
  </si>
  <si>
    <t>713</t>
  </si>
  <si>
    <t>Izolace tepelné</t>
  </si>
  <si>
    <t>66</t>
  </si>
  <si>
    <t>713121121</t>
  </si>
  <si>
    <t>Montáž izolace tepelné podlah volně kladenými rohožemi, pásy, dílci, deskami 2 vrstvy</t>
  </si>
  <si>
    <t>917967618</t>
  </si>
  <si>
    <t>67</t>
  </si>
  <si>
    <t>28375889</t>
  </si>
  <si>
    <t>deska EPS 150 pro trvalé zatížení v tlaku tl 20mm</t>
  </si>
  <si>
    <t>-1672782418</t>
  </si>
  <si>
    <t>87,3*2,2 'Přepočtené koeficientem množství</t>
  </si>
  <si>
    <t>68</t>
  </si>
  <si>
    <t>713191132</t>
  </si>
  <si>
    <t>Montáž izolace tepelné podlah, stropů vrchem nebo střech překrytí separační fólií z PE</t>
  </si>
  <si>
    <t>-1708451989</t>
  </si>
  <si>
    <t>69</t>
  </si>
  <si>
    <t>283231500</t>
  </si>
  <si>
    <t>fólie separační PE bal. 100 m2</t>
  </si>
  <si>
    <t>-687283315</t>
  </si>
  <si>
    <t>Poznámka k položce:_x000d_
oddělení betonových nebo samonivelačních vyrovnávacích vrstev</t>
  </si>
  <si>
    <t>70</t>
  </si>
  <si>
    <t>998713203</t>
  </si>
  <si>
    <t>Přesun hmot procentní pro izolace tepelné v objektech v do 24 m</t>
  </si>
  <si>
    <t>580701696</t>
  </si>
  <si>
    <t>71</t>
  </si>
  <si>
    <t>998713292</t>
  </si>
  <si>
    <t>Příplatek k přesunu hmot procentní 713 za zvětšený přesun do 100 m</t>
  </si>
  <si>
    <t>75841848</t>
  </si>
  <si>
    <t>730</t>
  </si>
  <si>
    <t>Vytápění</t>
  </si>
  <si>
    <t>72</t>
  </si>
  <si>
    <t>R-7300010</t>
  </si>
  <si>
    <t xml:space="preserve">Vypuštění otopného systému </t>
  </si>
  <si>
    <t>soubor</t>
  </si>
  <si>
    <t>1846711375</t>
  </si>
  <si>
    <t>73</t>
  </si>
  <si>
    <t>R-7300011</t>
  </si>
  <si>
    <t>Demontáž, obroušení, nátěr otopného tělesa vč. potrubí , zpětná montáž</t>
  </si>
  <si>
    <t>ussoubor</t>
  </si>
  <si>
    <t>851558186</t>
  </si>
  <si>
    <t>74</t>
  </si>
  <si>
    <t>R-7300012</t>
  </si>
  <si>
    <t>Napuštění otopného systému</t>
  </si>
  <si>
    <t>-625625753</t>
  </si>
  <si>
    <t>75</t>
  </si>
  <si>
    <t>R-7300013</t>
  </si>
  <si>
    <t xml:space="preserve">Provedení topné zkoušky </t>
  </si>
  <si>
    <t>1861464384</t>
  </si>
  <si>
    <t>76</t>
  </si>
  <si>
    <t>R-7300015</t>
  </si>
  <si>
    <t xml:space="preserve">Dodávka + montáž otopného tělěsa s bočním připojením - viz. Z03, vč. napojení  na otopnou soustavu</t>
  </si>
  <si>
    <t>1814943174</t>
  </si>
  <si>
    <t>763</t>
  </si>
  <si>
    <t>Konstrukce suché výstavby</t>
  </si>
  <si>
    <t>77</t>
  </si>
  <si>
    <t>763121429</t>
  </si>
  <si>
    <t>SDK stěna předsazená tl 112,5 mm profil CW+UW 100 deska 1xH2 12,5 TI 40 mm EI 30</t>
  </si>
  <si>
    <t>642722980</t>
  </si>
  <si>
    <t>"viz.v.č. D.1.1.b)05-08"1,8*3,1+1*3,1+0,9*3,1</t>
  </si>
  <si>
    <t>78</t>
  </si>
  <si>
    <t>763411115</t>
  </si>
  <si>
    <t>Sanitární příčky do mokrého prostředí, kompaktní desky tl 10 mm</t>
  </si>
  <si>
    <t>-2078477538</t>
  </si>
  <si>
    <t xml:space="preserve">Poznámka k položce:_x000d_
vč. dveřního křídla a kování </t>
  </si>
  <si>
    <t>"viź.v.č. D.1.1.b)05-07"1,2*2,1+1,85*2,1+0,9*2,1</t>
  </si>
  <si>
    <t>79</t>
  </si>
  <si>
    <t>998763202</t>
  </si>
  <si>
    <t>Přesun hmot procentní pro dřevostavby v objektech v do 24 m</t>
  </si>
  <si>
    <t>1900967721</t>
  </si>
  <si>
    <t>80</t>
  </si>
  <si>
    <t>998763294</t>
  </si>
  <si>
    <t>Příplatek k přesunu hmot procentní 763 za zvětšený přesun do 1000 m</t>
  </si>
  <si>
    <t>-140837263</t>
  </si>
  <si>
    <t>81</t>
  </si>
  <si>
    <t>R-7630010</t>
  </si>
  <si>
    <t xml:space="preserve">D+M akustického podhledu vč. podkladního roštu, vč. všech příslušenství a doplňků </t>
  </si>
  <si>
    <t>1875965826</t>
  </si>
  <si>
    <t xml:space="preserve">Poznámka k položce:_x000d_
Součástí položky je i zpracování akustické studie a měření doby dozvuku po realizaci prací ._x000d_
_x000d_
před objednáním materiálu a zahájením prací bude zpracována akustická studie dle konkrétního dodavatele podhledu, tato studie bude předložena projektantovi k odsouhlasení,   akustický podhled musí splňovat požadavky ČSN 730527_x000d_
_x000d_
Po realizaci musí zhotovitel zajistit měření doby dozvuku pro ověření splnění normových_x000d_
požadavků a předat protokol o měření doby dozvuku s kladným výsledkem</t>
  </si>
  <si>
    <t>"viz.v.č. D.1.1.b)05,07"51,87+19,59</t>
  </si>
  <si>
    <t>766</t>
  </si>
  <si>
    <t>Konstrukce truhlářské</t>
  </si>
  <si>
    <t>82</t>
  </si>
  <si>
    <t>766662811</t>
  </si>
  <si>
    <t>Demontáž truhlářských prahů dveří jednokřídlových</t>
  </si>
  <si>
    <t>1396537342</t>
  </si>
  <si>
    <t>"viz.v.č. D.1.1.b)01-03"5+2</t>
  </si>
  <si>
    <t>83</t>
  </si>
  <si>
    <t>766691915</t>
  </si>
  <si>
    <t>Vyvěšení nebo zavěšení dřevěných křídel dveří pl přes 2 m2</t>
  </si>
  <si>
    <t>1721643010</t>
  </si>
  <si>
    <t>"viz.v.č. D.1.1.b)01-03"5+2+5</t>
  </si>
  <si>
    <t>84</t>
  </si>
  <si>
    <t>766825821</t>
  </si>
  <si>
    <t>Demontáž truhlářských vestavěných skříní dvoukřídlových</t>
  </si>
  <si>
    <t>-72842663</t>
  </si>
  <si>
    <t>"viz.v.č. D.1.1.b)01-03"5+5</t>
  </si>
  <si>
    <t>85</t>
  </si>
  <si>
    <t>998766203</t>
  </si>
  <si>
    <t>Přesun hmot procentní pro konstrukce truhlářské v objektech v do 24 m</t>
  </si>
  <si>
    <t>966334682</t>
  </si>
  <si>
    <t>86</t>
  </si>
  <si>
    <t>998766292</t>
  </si>
  <si>
    <t>Příplatek k přesunu hmot procentní 766 za zvětšený přesun do 100 m</t>
  </si>
  <si>
    <t>858048514</t>
  </si>
  <si>
    <t>87</t>
  </si>
  <si>
    <t>R-7660211</t>
  </si>
  <si>
    <t xml:space="preserve">D+M vnitřních dveří vč. zárubně  - viz. D01- vč. všech příslušenství a doplńků </t>
  </si>
  <si>
    <t>12050830</t>
  </si>
  <si>
    <t>"viz.v.č. D.1.1.b)05-07"1</t>
  </si>
  <si>
    <t>88</t>
  </si>
  <si>
    <t>R-7660212</t>
  </si>
  <si>
    <t xml:space="preserve">D+M vnitřních dveří vč. zárubně  - viz. D02- vč. všech příslušenství a doplńků </t>
  </si>
  <si>
    <t>41693493</t>
  </si>
  <si>
    <t>89</t>
  </si>
  <si>
    <t>R-7660213</t>
  </si>
  <si>
    <t xml:space="preserve">D+M vnitřních dveří vč. zárubně  - viz. D03- vč. všech příslušenství a doplńků </t>
  </si>
  <si>
    <t>-528436149</t>
  </si>
  <si>
    <t>90</t>
  </si>
  <si>
    <t>R-7660214</t>
  </si>
  <si>
    <t xml:space="preserve">D+M vnitřních dveří vč. zárubně  - viz. D04 - vč. všech příslušenství a doplńků </t>
  </si>
  <si>
    <t>629473707</t>
  </si>
  <si>
    <t>91</t>
  </si>
  <si>
    <t>R-7660225</t>
  </si>
  <si>
    <t xml:space="preserve">D+M vnějších hliníkových  dveří   - viz. D05 - vč. všech příslušenství a doplńků </t>
  </si>
  <si>
    <t>1705688281</t>
  </si>
  <si>
    <t>92</t>
  </si>
  <si>
    <t>R-7660226</t>
  </si>
  <si>
    <t xml:space="preserve">D+M vnitřních dveří vč. zárubně a jejího nátěru    - viz. D06 - vč. všech příslušenství a doplńků </t>
  </si>
  <si>
    <t>897315681</t>
  </si>
  <si>
    <t>93</t>
  </si>
  <si>
    <t>R-7660227</t>
  </si>
  <si>
    <t xml:space="preserve">D+M vnitřních dveří vč. zárubně a jejího nátěru    - viz. D07 - vč. všech příslušenství a doplńků </t>
  </si>
  <si>
    <t>-375781700</t>
  </si>
  <si>
    <t>94</t>
  </si>
  <si>
    <t>R-7660863</t>
  </si>
  <si>
    <t>Demontáž tabule</t>
  </si>
  <si>
    <t>-260570471</t>
  </si>
  <si>
    <t>95</t>
  </si>
  <si>
    <t>R-7664119</t>
  </si>
  <si>
    <t xml:space="preserve">Demontáž  nástěnky </t>
  </si>
  <si>
    <t>-1211979117</t>
  </si>
  <si>
    <t>96</t>
  </si>
  <si>
    <t>R-7664121</t>
  </si>
  <si>
    <t xml:space="preserve">Demontáž věšáku na oděv </t>
  </si>
  <si>
    <t>-756917835</t>
  </si>
  <si>
    <t>97</t>
  </si>
  <si>
    <t>R-7664122</t>
  </si>
  <si>
    <t>Demontáž garnýže</t>
  </si>
  <si>
    <t>302052400</t>
  </si>
  <si>
    <t>767</t>
  </si>
  <si>
    <t>Konstrukce zámečnické</t>
  </si>
  <si>
    <t>98</t>
  </si>
  <si>
    <t>998767203</t>
  </si>
  <si>
    <t>Přesun hmot procentní pro zámečnické konstrukce v objektech v do 24 m</t>
  </si>
  <si>
    <t>679918977</t>
  </si>
  <si>
    <t>99</t>
  </si>
  <si>
    <t>998767292</t>
  </si>
  <si>
    <t>Příplatek k přesunu hmot procentní 767 za zvětšený přesun do 100 m</t>
  </si>
  <si>
    <t>872171089</t>
  </si>
  <si>
    <t>100</t>
  </si>
  <si>
    <t>R-7670012</t>
  </si>
  <si>
    <t xml:space="preserve">D+M venkovní předokenní rolety - vč. kotvení a dodávky kotevních prvků, vč. všech příslušenství a doplńků </t>
  </si>
  <si>
    <t>1120309859</t>
  </si>
  <si>
    <t>101</t>
  </si>
  <si>
    <t>R-7678020</t>
  </si>
  <si>
    <t xml:space="preserve">D+M cedulky s vyznačeným bezbariérovým vstupem do objektu vč. kotvení a dodávky kotevních prvků </t>
  </si>
  <si>
    <t>-1269315092</t>
  </si>
  <si>
    <t>102</t>
  </si>
  <si>
    <t>R-7678021</t>
  </si>
  <si>
    <t xml:space="preserve">Úprava stávající brány , vč. dodávky a montáže nového zvonku s audiovizuálním zařízením, vč. přívodu a napojení z objektu školy </t>
  </si>
  <si>
    <t>-1031393342</t>
  </si>
  <si>
    <t>103</t>
  </si>
  <si>
    <t>R-7678950</t>
  </si>
  <si>
    <t>D+M ocelového zábradlí z žárového zinku vč. kotvení a dodávky kotevních prvků, vč. základů</t>
  </si>
  <si>
    <t>-1868921844</t>
  </si>
  <si>
    <t xml:space="preserve">Poznámka k položce:_x000d_
Položka obsahuje : _x000d_
_x000d_
výkop pro zákl. patky vč. odstranění st. asf. plochy a podkladních vrstev_x000d_
odvoz, likvidace a uložení na skládce vč. poplatku za skládkovné _x000d_
provedení základových patek vč. dodávky betonu_x000d_
dodávku a montáž trubkového zábradlí z žárového zinku vč. kotvení a dodávky kotevních prvků _x000d_
_x000d_
zpracování výrobní dokumentace _x000d_
</t>
  </si>
  <si>
    <t>771</t>
  </si>
  <si>
    <t>Podlahy z dlaždic</t>
  </si>
  <si>
    <t>104</t>
  </si>
  <si>
    <t>771574262</t>
  </si>
  <si>
    <t>Montáž podlah keramických velkoformát pro mechanické zatížení protiskluzných lepených flexibilním lepidlem do 6 ks/ m2</t>
  </si>
  <si>
    <t>-85128748</t>
  </si>
  <si>
    <t>"viz.v.č. D.1.1.b)05-07"16,34</t>
  </si>
  <si>
    <t>105</t>
  </si>
  <si>
    <t>R-77109</t>
  </si>
  <si>
    <t>Dlažba keramiká protiskluzná 300/600mm</t>
  </si>
  <si>
    <t>-1739109671</t>
  </si>
  <si>
    <t>16,34*1,15</t>
  </si>
  <si>
    <t>106</t>
  </si>
  <si>
    <t>771591111</t>
  </si>
  <si>
    <t>Podlahy penetrace podkladu</t>
  </si>
  <si>
    <t>-638681165</t>
  </si>
  <si>
    <t>107</t>
  </si>
  <si>
    <t>771990112</t>
  </si>
  <si>
    <t>Vyrovnání podkladu samonivelační stěrkou tl 4 mm pevnosti 30 Mpa</t>
  </si>
  <si>
    <t>1687941511</t>
  </si>
  <si>
    <t>108</t>
  </si>
  <si>
    <t>998771203</t>
  </si>
  <si>
    <t>Přesun hmot procentní pro podlahy z dlaždic v objektech v do 24 m</t>
  </si>
  <si>
    <t>-56666822</t>
  </si>
  <si>
    <t>109</t>
  </si>
  <si>
    <t>998771292</t>
  </si>
  <si>
    <t>Příplatek k přesunu hmot procentní 771 za zvětšený přesun do 100 m</t>
  </si>
  <si>
    <t>1854210611</t>
  </si>
  <si>
    <t>776</t>
  </si>
  <si>
    <t>Podlahy povlakové</t>
  </si>
  <si>
    <t>110</t>
  </si>
  <si>
    <t>776111112</t>
  </si>
  <si>
    <t>Broušení betonového podkladu povlakových podlah</t>
  </si>
  <si>
    <t>-1443097929</t>
  </si>
  <si>
    <t>"viz.v..č D.1.1.b)05-07"19,59+51,37</t>
  </si>
  <si>
    <t>111</t>
  </si>
  <si>
    <t>776121111</t>
  </si>
  <si>
    <t>Vodou ředitelná penetrace savého podkladu povlakových podlah ředěná v poměru 1:3</t>
  </si>
  <si>
    <t>1860723494</t>
  </si>
  <si>
    <t>112</t>
  </si>
  <si>
    <t>776141124</t>
  </si>
  <si>
    <t>Vyrovnání podkladu povlakových podlah stěrkou pevnosti 30 MPa tl 10 mm</t>
  </si>
  <si>
    <t>-1195587120</t>
  </si>
  <si>
    <t>113</t>
  </si>
  <si>
    <t>776201812</t>
  </si>
  <si>
    <t xml:space="preserve">Demontáž nášlapných vrstev podlah </t>
  </si>
  <si>
    <t>1020388543</t>
  </si>
  <si>
    <t>"viz.v.č. d.1.1.b)01-03-předpoklad 2 vrstvy"51,37*2+19,59*2</t>
  </si>
  <si>
    <t>114</t>
  </si>
  <si>
    <t>776410811</t>
  </si>
  <si>
    <t>Odstranění soklíků a lišt pryžových nebo plastových</t>
  </si>
  <si>
    <t>1632165130</t>
  </si>
  <si>
    <t>"viz.v.č. D.1.1.b)01,02"8,5*2+6*2+6,5*2</t>
  </si>
  <si>
    <t>115</t>
  </si>
  <si>
    <t>776411112</t>
  </si>
  <si>
    <t xml:space="preserve">Montáž obvodových soklíků výšky  do 100 mm</t>
  </si>
  <si>
    <t>-963051273</t>
  </si>
  <si>
    <t>"viz.v.č. D.1.1.b)05-07"8,5*2+6*2+6,5*2+3*2</t>
  </si>
  <si>
    <t>116</t>
  </si>
  <si>
    <t>28411004</t>
  </si>
  <si>
    <t>lišta soklová PVC 30 x 30 mm</t>
  </si>
  <si>
    <t>917443259</t>
  </si>
  <si>
    <t>48*1,1 'Přepočtené koeficientem množství</t>
  </si>
  <si>
    <t>117</t>
  </si>
  <si>
    <t>998776203</t>
  </si>
  <si>
    <t>Přesun hmot procentní pro podlahy povlakové v objektech v do 24 m</t>
  </si>
  <si>
    <t>1402171339</t>
  </si>
  <si>
    <t>118</t>
  </si>
  <si>
    <t>998776292</t>
  </si>
  <si>
    <t>Příplatek k přesunu hmot procentní 776 za zvětšený přesun do 100 m</t>
  </si>
  <si>
    <t>1215494060</t>
  </si>
  <si>
    <t>119</t>
  </si>
  <si>
    <t>R-7760011</t>
  </si>
  <si>
    <t xml:space="preserve">D+M PVC podlahy-  vč. všech příslušenství a doplňků </t>
  </si>
  <si>
    <t>-553225118</t>
  </si>
  <si>
    <t xml:space="preserve">Poznámka k položce:_x000d_
Položka obsahuje i množství podlahové krytiny pro prořezy, položka obsahuje i dodávka  amontáž PVC podlahy stupínky, vč. dodávky a montáže schodišťové hrany stupínku. </t>
  </si>
  <si>
    <t>120</t>
  </si>
  <si>
    <t>R-7760012</t>
  </si>
  <si>
    <t xml:space="preserve">D+M přechodové lišty </t>
  </si>
  <si>
    <t>-723706969</t>
  </si>
  <si>
    <t>781</t>
  </si>
  <si>
    <t>Dokončovací práce - obklady</t>
  </si>
  <si>
    <t>121</t>
  </si>
  <si>
    <t>781474154</t>
  </si>
  <si>
    <t>Montáž obkladů vnitřních keramických velkoformátových hladkých do 6 ks/m2 lepených flexibilním lepidlem</t>
  </si>
  <si>
    <t>-587591793</t>
  </si>
  <si>
    <t>122</t>
  </si>
  <si>
    <t>R-78100</t>
  </si>
  <si>
    <t xml:space="preserve">Obklad keramický 300/600 mm </t>
  </si>
  <si>
    <t>-1973810307</t>
  </si>
  <si>
    <t>67,43*1,15 'Přepočtené koeficientem množství</t>
  </si>
  <si>
    <t>123</t>
  </si>
  <si>
    <t>781495111</t>
  </si>
  <si>
    <t>Penetrace podkladu vnitřních obkladů</t>
  </si>
  <si>
    <t>-1391363436</t>
  </si>
  <si>
    <t>124</t>
  </si>
  <si>
    <t>998781203</t>
  </si>
  <si>
    <t>Přesun hmot procentní pro obklady keramické v objektech v do 24 m</t>
  </si>
  <si>
    <t>-873201011</t>
  </si>
  <si>
    <t>125</t>
  </si>
  <si>
    <t>998781292</t>
  </si>
  <si>
    <t>Příplatek k přesunu hmot procentní 781 za zvětšený přesun do 100 m</t>
  </si>
  <si>
    <t>-85224151</t>
  </si>
  <si>
    <t>126</t>
  </si>
  <si>
    <t>R-7810010</t>
  </si>
  <si>
    <t xml:space="preserve">D+M rohových hliníkových profilů </t>
  </si>
  <si>
    <t>-701710224</t>
  </si>
  <si>
    <t>783</t>
  </si>
  <si>
    <t>Dokončovací práce - nátěry</t>
  </si>
  <si>
    <t>127</t>
  </si>
  <si>
    <t>R-7830010</t>
  </si>
  <si>
    <t xml:space="preserve">Očištění, obrooušení, nátěr ocelové zárubně </t>
  </si>
  <si>
    <t>1705708260</t>
  </si>
  <si>
    <t>784</t>
  </si>
  <si>
    <t>Dokončovací práce - malby</t>
  </si>
  <si>
    <t>128</t>
  </si>
  <si>
    <t>784121001</t>
  </si>
  <si>
    <t>Oškrabání malby v mísnostech výšky do 3,80 m</t>
  </si>
  <si>
    <t>1840734025</t>
  </si>
  <si>
    <t>"viz.v.č. D.1.1.b)04,05"8,5*3*2+6*3*2+6,6*3*2+3*3*2+10*3+100</t>
  </si>
  <si>
    <t>129</t>
  </si>
  <si>
    <t>784181111</t>
  </si>
  <si>
    <t>Základní silikátová jednonásobná penetrace podkladu v místnostech výšky do 3,80m</t>
  </si>
  <si>
    <t>-782805280</t>
  </si>
  <si>
    <t>"hyg. zázemí"16,34+1,6*0,9*2+1,9*0,9*2+3,8*0,9*2+3,8*0,9*2+3,8*0,9*2+1,45*0,9*2</t>
  </si>
  <si>
    <t>130</t>
  </si>
  <si>
    <t>784221111</t>
  </si>
  <si>
    <t xml:space="preserve">Dvojnásobné bílé malby  ze směsí za sucha středně otěruvzdorných v místnostech do 3,80 m</t>
  </si>
  <si>
    <t>1044548398</t>
  </si>
  <si>
    <t>-101</t>
  </si>
  <si>
    <t>131</t>
  </si>
  <si>
    <t>R-7840010</t>
  </si>
  <si>
    <t xml:space="preserve">Malba dvojnásobná omyvatelná vč. dodávky materiálu </t>
  </si>
  <si>
    <t>53594903</t>
  </si>
  <si>
    <t>8,5*1,5*2+6*1,5*2+5*1,5+50</t>
  </si>
  <si>
    <t>002 - Zdravotechnika</t>
  </si>
  <si>
    <t xml:space="preserve">    9 - Ostatní konstrukce a práce, bourání</t>
  </si>
  <si>
    <t xml:space="preserve">    722 - Zdravotechnika - vnitřní vodovod</t>
  </si>
  <si>
    <t xml:space="preserve">    721 - Zdravotechnika - vnitřní kanalizace</t>
  </si>
  <si>
    <t xml:space="preserve">    725 - Zdravotechnika - zařizovací předměty</t>
  </si>
  <si>
    <t>-341382929</t>
  </si>
  <si>
    <t>"viz.v.č. D.1.4.b)03,04"3*0,15</t>
  </si>
  <si>
    <t>10*0,15</t>
  </si>
  <si>
    <t>-1747415297</t>
  </si>
  <si>
    <t>Ostatní konstrukce a práce, bourání</t>
  </si>
  <si>
    <t>972044351</t>
  </si>
  <si>
    <t>Vybourání otvorů ve stropech nebo klenbách z dutých tvárnic pl do 0,25m2 tl přes 100 mm</t>
  </si>
  <si>
    <t>-1582106986</t>
  </si>
  <si>
    <t>974031167</t>
  </si>
  <si>
    <t>Vysekání rýh ve zdivu cihelném hl do 150 mm š do 300 mm</t>
  </si>
  <si>
    <t>1070118436</t>
  </si>
  <si>
    <t>997013215</t>
  </si>
  <si>
    <t>Vnitrostaveništní doprava suti a vybouraných hmot pro budovy v do 18 m ručně</t>
  </si>
  <si>
    <t>542898938</t>
  </si>
  <si>
    <t>-473016061</t>
  </si>
  <si>
    <t>3,078*10 'Přepočtené koeficientem množství</t>
  </si>
  <si>
    <t>-1966169138</t>
  </si>
  <si>
    <t>-2078543432</t>
  </si>
  <si>
    <t>3,078*19 'Přepočtené koeficientem množství</t>
  </si>
  <si>
    <t>667128006</t>
  </si>
  <si>
    <t>1470891979</t>
  </si>
  <si>
    <t>1770386091</t>
  </si>
  <si>
    <t>722</t>
  </si>
  <si>
    <t>Zdravotechnika - vnitřní vodovod</t>
  </si>
  <si>
    <t>722130803</t>
  </si>
  <si>
    <t xml:space="preserve">Demontáž st. vodovodního potrubí </t>
  </si>
  <si>
    <t>600388308</t>
  </si>
  <si>
    <t>722174002</t>
  </si>
  <si>
    <t>Potrubí vodovodní plastové PPR svar polyfuze PN 16 D 20 x 2,8 mm</t>
  </si>
  <si>
    <t>764082112</t>
  </si>
  <si>
    <t>722220121</t>
  </si>
  <si>
    <t>Nástěnka závitová K 247 pro baterii G 1/2 s jedním závitem</t>
  </si>
  <si>
    <t>pár</t>
  </si>
  <si>
    <t>1765003066</t>
  </si>
  <si>
    <t>722290229</t>
  </si>
  <si>
    <t>Zkouška těsnosti vodovodního potrubí závitového do DN 100</t>
  </si>
  <si>
    <t>-1227622195</t>
  </si>
  <si>
    <t>722290234</t>
  </si>
  <si>
    <t>Proplach a dezinfekce vodovodního potrubí do DN 80</t>
  </si>
  <si>
    <t>-727386094</t>
  </si>
  <si>
    <t>998722203</t>
  </si>
  <si>
    <t>Přesun hmot procentní pro vnitřní vodovod v objektech v do 24 m</t>
  </si>
  <si>
    <t>-921757353</t>
  </si>
  <si>
    <t>998722293</t>
  </si>
  <si>
    <t>Příplatek k přesunu hmot procentní 722 za zvětšený přesun do 500 m</t>
  </si>
  <si>
    <t>-1043776340</t>
  </si>
  <si>
    <t>R-7221003</t>
  </si>
  <si>
    <t xml:space="preserve">Hygienický rozbor vody </t>
  </si>
  <si>
    <t>1112547182</t>
  </si>
  <si>
    <t>R-7221007</t>
  </si>
  <si>
    <t xml:space="preserve">Zstavení a otevření hlavního přívodu vody </t>
  </si>
  <si>
    <t>-1790611151</t>
  </si>
  <si>
    <t>R-7221009</t>
  </si>
  <si>
    <t xml:space="preserve">Napojení nového rozvodu vody na stávající rozvod </t>
  </si>
  <si>
    <t>-249101872</t>
  </si>
  <si>
    <t>713410833</t>
  </si>
  <si>
    <t>Odstanění izolace tepelné potrubí pásy nebo rohožemi s AL fólií staženými drátem tl přes 50 mm</t>
  </si>
  <si>
    <t>882425125</t>
  </si>
  <si>
    <t>713463121</t>
  </si>
  <si>
    <t>Montáž izolace tepelné potrubí potrubními pouzdry bez úpravy uchycenými sponami 1x</t>
  </si>
  <si>
    <t>-45220077</t>
  </si>
  <si>
    <t>"viz.v.č. D.1.4.b)03,04"6+25</t>
  </si>
  <si>
    <t>283771040</t>
  </si>
  <si>
    <t xml:space="preserve">izolace potrubí  22 x 13 mm vč. T-kusů a spojek </t>
  </si>
  <si>
    <t>-1618340488</t>
  </si>
  <si>
    <t>Poznámka k položce:_x000d_
návlekové trubice dutého profilu z pěnového polyetylenu</t>
  </si>
  <si>
    <t>283771030</t>
  </si>
  <si>
    <t xml:space="preserve">izolace potrubí 22 x 9 mm vč. T kusů a spojek </t>
  </si>
  <si>
    <t>506967397</t>
  </si>
  <si>
    <t>1138945954</t>
  </si>
  <si>
    <t>998713293</t>
  </si>
  <si>
    <t>Příplatek k přesunu hmot procentní 713 za zvětšený přesun do 500 m</t>
  </si>
  <si>
    <t>539206526</t>
  </si>
  <si>
    <t>721</t>
  </si>
  <si>
    <t>Zdravotechnika - vnitřní kanalizace</t>
  </si>
  <si>
    <t>721110806</t>
  </si>
  <si>
    <t xml:space="preserve">Demontáž potrubí </t>
  </si>
  <si>
    <t>964860850</t>
  </si>
  <si>
    <t>721174026</t>
  </si>
  <si>
    <t>Potrubí kanalizační z PP odpadní DN 125</t>
  </si>
  <si>
    <t>1145789013</t>
  </si>
  <si>
    <t>721174043</t>
  </si>
  <si>
    <t xml:space="preserve">Potrubí kanalizační z PP připojovací systém HT DN 50 </t>
  </si>
  <si>
    <t>121076794</t>
  </si>
  <si>
    <t>721174045</t>
  </si>
  <si>
    <t>Potrubí kanalizační z PP připojovací systém HT DN 100</t>
  </si>
  <si>
    <t>-2140899173</t>
  </si>
  <si>
    <t>721194104</t>
  </si>
  <si>
    <t>Vyvedení a upevnění odpadních výpustek DN 40/50</t>
  </si>
  <si>
    <t>-1884788159</t>
  </si>
  <si>
    <t>721194109</t>
  </si>
  <si>
    <t>Vyvedení a upevnění odpadních výpustek DN 100</t>
  </si>
  <si>
    <t>-314313814</t>
  </si>
  <si>
    <t>721290112</t>
  </si>
  <si>
    <t>Zkouška těsnosti potrubí kanalizace vodou do DN 200</t>
  </si>
  <si>
    <t>-389659103</t>
  </si>
  <si>
    <t>998721203</t>
  </si>
  <si>
    <t>Přesun hmot procentní pro vnitřní kanalizace v objektech v do 24 m</t>
  </si>
  <si>
    <t>1218848045</t>
  </si>
  <si>
    <t>998721293</t>
  </si>
  <si>
    <t>Příplatek k přesunu hmot procentní 721 za zvětšený přesun do 500 m</t>
  </si>
  <si>
    <t>480647953</t>
  </si>
  <si>
    <t>R-7210010</t>
  </si>
  <si>
    <t xml:space="preserve">Napojení nového rozvodu kanalizace na st. potrubí </t>
  </si>
  <si>
    <t>1674481146</t>
  </si>
  <si>
    <t>725</t>
  </si>
  <si>
    <t>Zdravotechnika - zařizovací předměty</t>
  </si>
  <si>
    <t>725110811</t>
  </si>
  <si>
    <t>Demontáž klozetů splachovací s nádrží</t>
  </si>
  <si>
    <t>1288683048</t>
  </si>
  <si>
    <t>725112173</t>
  </si>
  <si>
    <t xml:space="preserve">Klozeti keramický závěsný pro invalidy, hluboké splachování </t>
  </si>
  <si>
    <t>-249142059</t>
  </si>
  <si>
    <t>725112182</t>
  </si>
  <si>
    <t>Kombi klozet s úspornou armaturou odpad svislý</t>
  </si>
  <si>
    <t>781389338</t>
  </si>
  <si>
    <t>725113914</t>
  </si>
  <si>
    <t>Montáž manžety WC</t>
  </si>
  <si>
    <t>1507508069</t>
  </si>
  <si>
    <t>28651610</t>
  </si>
  <si>
    <t>Manžeta flexi WC</t>
  </si>
  <si>
    <t>-1237595680</t>
  </si>
  <si>
    <t>725210821</t>
  </si>
  <si>
    <t>Demontáž umyvadel bez výtokových armatur</t>
  </si>
  <si>
    <t>1003597483</t>
  </si>
  <si>
    <t>725219101</t>
  </si>
  <si>
    <t xml:space="preserve">Montáž umyvadla  vč. chromov. sifonu a polosloupu</t>
  </si>
  <si>
    <t>1972418838</t>
  </si>
  <si>
    <t>"viz.v.č D.1.4.b)02-05"5</t>
  </si>
  <si>
    <t>642143320</t>
  </si>
  <si>
    <t xml:space="preserve">umyvadlo keramické s otvorem oválné 50 cm bílé </t>
  </si>
  <si>
    <t>1643410503</t>
  </si>
  <si>
    <t>"viz.v.č D.1.4.b)02-05"4</t>
  </si>
  <si>
    <t>642143321</t>
  </si>
  <si>
    <t xml:space="preserve">umyvadlo keramické s otvorem oválné 60 cm bílé </t>
  </si>
  <si>
    <t>689285573</t>
  </si>
  <si>
    <t>"viz.v.č D.1.4.b)02-05"1</t>
  </si>
  <si>
    <t>R-72500</t>
  </si>
  <si>
    <t>Chromovaný sifon</t>
  </si>
  <si>
    <t>763676154</t>
  </si>
  <si>
    <t>642913910</t>
  </si>
  <si>
    <t>polosloup</t>
  </si>
  <si>
    <t>CS ÚRS 2015 01</t>
  </si>
  <si>
    <t>-1032371677</t>
  </si>
  <si>
    <t>725219105</t>
  </si>
  <si>
    <t xml:space="preserve">Montáž umyvadla  pro invalidy vč.   montáže podomítkového sifonu a baterie</t>
  </si>
  <si>
    <t>-332325923</t>
  </si>
  <si>
    <t>642137911</t>
  </si>
  <si>
    <t xml:space="preserve">podomítkový sifon </t>
  </si>
  <si>
    <t>-616194929</t>
  </si>
  <si>
    <t>551440471</t>
  </si>
  <si>
    <t>baterie umyvadlová páková stojánková - pro invalidy - viz. technické podmínky výrobků</t>
  </si>
  <si>
    <t>2083248288</t>
  </si>
  <si>
    <t>642137910</t>
  </si>
  <si>
    <t xml:space="preserve">umyvadlo keramické s otvorem pro baterii pro invalidy  bílé  650x550-viz. technické podmínky výrobků </t>
  </si>
  <si>
    <t>2017910376</t>
  </si>
  <si>
    <t>725531101</t>
  </si>
  <si>
    <t>Elektrický ohřívač zásobníkový přepadový beztlakový 5 l / 2 kW</t>
  </si>
  <si>
    <t>1287462448</t>
  </si>
  <si>
    <t>725820801</t>
  </si>
  <si>
    <t>Demontáž baterie nástěnné do G 3 / 4</t>
  </si>
  <si>
    <t>972403938</t>
  </si>
  <si>
    <t>725829111</t>
  </si>
  <si>
    <t xml:space="preserve">Montáž baterie stojánkové umyvadlové a dřezové  G 1/2</t>
  </si>
  <si>
    <t>-1056291709</t>
  </si>
  <si>
    <t>R-5514406</t>
  </si>
  <si>
    <t xml:space="preserve">baterie dřezová páková stojánková  - viz. technické podmínky výrobků </t>
  </si>
  <si>
    <t>1135855598</t>
  </si>
  <si>
    <t>551440474</t>
  </si>
  <si>
    <t xml:space="preserve">baterie umyvadlová páková   - viz. technické podmínky výrobků </t>
  </si>
  <si>
    <t>808463996</t>
  </si>
  <si>
    <t>551440478</t>
  </si>
  <si>
    <t xml:space="preserve">baterie umyvadlová páková  na jednu vodu - viz. technické podmínky výrobků </t>
  </si>
  <si>
    <t>-446944057</t>
  </si>
  <si>
    <t>998725203</t>
  </si>
  <si>
    <t>Přesun hmot procentní pro zařizovací předměty v objektech v do 24 m</t>
  </si>
  <si>
    <t>2104221923</t>
  </si>
  <si>
    <t>998725293</t>
  </si>
  <si>
    <t>Příplatek k přesunu hmot procentní 725 za zvětšený přesun do 500 m</t>
  </si>
  <si>
    <t>-1880042288</t>
  </si>
  <si>
    <t>R-725012</t>
  </si>
  <si>
    <t xml:space="preserve">D+M zásobník na toaletní papír  vč. kotvení - viz. technické podmínky výrobků </t>
  </si>
  <si>
    <t>20749679</t>
  </si>
  <si>
    <t>R-72502</t>
  </si>
  <si>
    <t xml:space="preserve">D+M zásobník na tekuté mýdlo vč. kotvení - viz. technické podmínky výrobků </t>
  </si>
  <si>
    <t>-1875527077</t>
  </si>
  <si>
    <t>R-7250403</t>
  </si>
  <si>
    <t xml:space="preserve">D+M sklopného zrcadla do koupelen  vč. kotvení a dodávky kotevních prvků  - viz. technické podmínky výrobků </t>
  </si>
  <si>
    <t>825631270</t>
  </si>
  <si>
    <t>R-7250408</t>
  </si>
  <si>
    <t xml:space="preserve">D+M zrcadla nad umyvadlo vč. kotvení a dodávky kotevních prvků </t>
  </si>
  <si>
    <t>1338351648</t>
  </si>
  <si>
    <t>R-7250409</t>
  </si>
  <si>
    <t xml:space="preserve">D+M odkládací police pod zrcadlo vč. kotvení a dodávky kotevních prvků </t>
  </si>
  <si>
    <t>-1811400041</t>
  </si>
  <si>
    <t>R-72505</t>
  </si>
  <si>
    <t xml:space="preserve">D+M WC štětky a držáku , vč. kotvení - viz. technické podmínky výrobků </t>
  </si>
  <si>
    <t>-1608622570</t>
  </si>
  <si>
    <t>R-7250706</t>
  </si>
  <si>
    <t xml:space="preserve">D+M sklopné madlo k WC s držákem toal. papíru nerez , dl. 800mm vč. kotvení a dodávky kotevních prvků </t>
  </si>
  <si>
    <t>-11051813</t>
  </si>
  <si>
    <t>R-7250807</t>
  </si>
  <si>
    <t xml:space="preserve">D+Mkombinované    madlo k WC  a umyvadlu  u nerez vč. kotvení a  dodávky kotevních prvků </t>
  </si>
  <si>
    <t>1609348771</t>
  </si>
  <si>
    <t>R-7251008</t>
  </si>
  <si>
    <t xml:space="preserve">D+M pevné madlo k umyvadlu dl. 600mm, s možností zavěšení ručníku, vč. kotvení a dodávky kotevních prvků </t>
  </si>
  <si>
    <t>-85429752</t>
  </si>
  <si>
    <t>R-72519</t>
  </si>
  <si>
    <t xml:space="preserve">D+M odpadkový koš do koupelen a WC - viz. technické podmínky výrobků </t>
  </si>
  <si>
    <t>136097273</t>
  </si>
  <si>
    <t>R-72521</t>
  </si>
  <si>
    <t xml:space="preserve">D+M zásobníku na papírové ručníky  vč. kotvení - viz. technické podmínky výrobků </t>
  </si>
  <si>
    <t>1188122082</t>
  </si>
  <si>
    <t>R-72522</t>
  </si>
  <si>
    <t xml:space="preserve">D+M  háček na oděvy   vč. kotvení - viz. technické podmínky výrobků </t>
  </si>
  <si>
    <t>660323320</t>
  </si>
  <si>
    <t>R-7261110</t>
  </si>
  <si>
    <t xml:space="preserve">Instalační předstěna - klozet  závěsný do lehké stěny  pro invalidu </t>
  </si>
  <si>
    <t>-1619328353</t>
  </si>
  <si>
    <t xml:space="preserve">003 - Vzduchotechnika </t>
  </si>
  <si>
    <t xml:space="preserve"> </t>
  </si>
  <si>
    <t>D1 - Zařízení č.1 -VĚTRÁNÍ BEZBARIÉROVÉHO WC V 1.NP.</t>
  </si>
  <si>
    <t>D2 - POTRUBÍ VZT :</t>
  </si>
  <si>
    <t>D3 - Přesun hmot</t>
  </si>
  <si>
    <t>D4 - Stavební výpomoc:</t>
  </si>
  <si>
    <t>D1</t>
  </si>
  <si>
    <t>Zařízení č.1 -VĚTRÁNÍ BEZBARIÉROVÉHO WC V 1.NP.</t>
  </si>
  <si>
    <t>Pol1</t>
  </si>
  <si>
    <t xml:space="preserve">Radiální ventilátor plastový - bílý  se zpětnou klapkou a doběhem, Qv=80m3/h,pz=55Pa,el.příkon 29W,230V/50Hz, vč.:</t>
  </si>
  <si>
    <t>ks</t>
  </si>
  <si>
    <t>Poznámka k položce:_x000d_
1.01 D.1.4.c)-02</t>
  </si>
  <si>
    <t>Pol2</t>
  </si>
  <si>
    <t>Montáž</t>
  </si>
  <si>
    <t>Pol3</t>
  </si>
  <si>
    <t>Samotížná klapka žaluziová plastová s okapičkou 155x155, pro DN100- šedá</t>
  </si>
  <si>
    <t>Poznámka k položce:_x000d_
1.02 D.1.4.c)-02</t>
  </si>
  <si>
    <t>Pol4</t>
  </si>
  <si>
    <t>D2</t>
  </si>
  <si>
    <t>POTRUBÍ VZT :</t>
  </si>
  <si>
    <t>Pol5</t>
  </si>
  <si>
    <t>Potrubí Kruhové vč. 30% tvarovek (vč. Spojek - vsuvek) :TR SPIRO f 100</t>
  </si>
  <si>
    <t>bm</t>
  </si>
  <si>
    <t>Poznámka k položce:_x000d_
D.1.4.c)-02_x000d_
_x000d_
(vyrobeno ze spirálně vinutého pozink. plechu tl. 0,6 mm, uchycení max. po 3 m, zavěšení pomocí objímek a závitových tyčí.</t>
  </si>
  <si>
    <t>Pol6</t>
  </si>
  <si>
    <t>Pol7</t>
  </si>
  <si>
    <t>Závěsový materiál na bm</t>
  </si>
  <si>
    <t>Poznámka k položce:_x000d_
D.1.4.c)-02</t>
  </si>
  <si>
    <t>D3</t>
  </si>
  <si>
    <t>Pol8</t>
  </si>
  <si>
    <t>- Potrubí</t>
  </si>
  <si>
    <t>Pol9</t>
  </si>
  <si>
    <t>- ostatní</t>
  </si>
  <si>
    <t>D4</t>
  </si>
  <si>
    <t>Stavební výpomoc:</t>
  </si>
  <si>
    <t xml:space="preserve">Dopravné 5% z dodávky </t>
  </si>
  <si>
    <t>-1725516233</t>
  </si>
  <si>
    <t>PPV 1% z pol montáže</t>
  </si>
  <si>
    <t>1961895634</t>
  </si>
  <si>
    <t>Pol10</t>
  </si>
  <si>
    <t>Průchody potrubí přes stěny - obalení potrubí v průchodu izolací (např. 0,5cm po obvodu použít trvale pružný tmel.</t>
  </si>
  <si>
    <t>Pol11</t>
  </si>
  <si>
    <t xml:space="preserve">HZS - odstranění drobných závad, zaregulování apod. Práce lze fakturovat dle skutečně odpracovaných hodin potvrzených v montážním  deníku</t>
  </si>
  <si>
    <t>hod.</t>
  </si>
  <si>
    <t>004 - Elektroinstalace</t>
  </si>
  <si>
    <t>D1 - Elektromontáže</t>
  </si>
  <si>
    <t>D2 - Sdělovací, signal. a zabezpečovací zařízení</t>
  </si>
  <si>
    <t>D3 - Stavební práce-výsdeky, kapsy, rýhy</t>
  </si>
  <si>
    <t>D4 - Materiály</t>
  </si>
  <si>
    <t>D5 - Dodávky zařízení (specifikace)</t>
  </si>
  <si>
    <t>D6 - HZS</t>
  </si>
  <si>
    <t>Elektromontáže</t>
  </si>
  <si>
    <t>Pol12</t>
  </si>
  <si>
    <t xml:space="preserve">lišta vklád.PH  20x20</t>
  </si>
  <si>
    <t>Pol13</t>
  </si>
  <si>
    <t xml:space="preserve">lišta vklád.PH 60x40  až 140x60</t>
  </si>
  <si>
    <t>Pol14</t>
  </si>
  <si>
    <t xml:space="preserve">krab.přístrojová 1901,68L/1,KP 64/2  bez zapojení</t>
  </si>
  <si>
    <t>Pol15</t>
  </si>
  <si>
    <t xml:space="preserve">krab.odb. (1903;KR 68, KU68/3L)  vč.zap.</t>
  </si>
  <si>
    <t>Pol16</t>
  </si>
  <si>
    <t>ukonč.vod.v rozv.vč.zap.a konc.do 6mm2</t>
  </si>
  <si>
    <t>Pol17</t>
  </si>
  <si>
    <t>ukonč.kab.smršt.zákl.do 4x10 mm2</t>
  </si>
  <si>
    <t>Pol18</t>
  </si>
  <si>
    <t>ukonč.kab.smršt.zákl.do 5x4 mm2</t>
  </si>
  <si>
    <t>Pol19</t>
  </si>
  <si>
    <t>ukonč.kab.smršt.zákl.do 5x10 mm2</t>
  </si>
  <si>
    <t>Pol20</t>
  </si>
  <si>
    <t>spín. včet.zap. č.1</t>
  </si>
  <si>
    <t>Pol21</t>
  </si>
  <si>
    <t xml:space="preserve">spín. včet. zap. č. 5  sériový</t>
  </si>
  <si>
    <t>Pol22</t>
  </si>
  <si>
    <t>sporák.přípojka 16A,20A , zápust.vč.doutn.</t>
  </si>
  <si>
    <t>Pol23</t>
  </si>
  <si>
    <t xml:space="preserve">zás.5512(3) .....   dvojitá ,průběž.montáž</t>
  </si>
  <si>
    <t>Pol96</t>
  </si>
  <si>
    <t xml:space="preserve">zás.5512(3) ...  dvojitá+přep.ochr. ,průběž.montáž</t>
  </si>
  <si>
    <t>Pol25</t>
  </si>
  <si>
    <t>jistič bez krytu (IJV-IJM-P0)</t>
  </si>
  <si>
    <t>Pol26</t>
  </si>
  <si>
    <t>jistič bez krytu vč. sig.kont., (jistič s proud.chráničem)</t>
  </si>
  <si>
    <t>Pol27</t>
  </si>
  <si>
    <t>jistič 3-pólový bez krytu</t>
  </si>
  <si>
    <t>Pol28</t>
  </si>
  <si>
    <t>transformátor pro signalizač.syst. do krabice(FLM1000)</t>
  </si>
  <si>
    <t>Pol29</t>
  </si>
  <si>
    <t xml:space="preserve">spínač tahový se  šňůrkou  signální FAP3002</t>
  </si>
  <si>
    <t>Pol30</t>
  </si>
  <si>
    <t xml:space="preserve">alarm modul do krabice  FEH 2001</t>
  </si>
  <si>
    <t>Pol31</t>
  </si>
  <si>
    <t xml:space="preserve">spínač tlačítko reset.  modul  FAP2001</t>
  </si>
  <si>
    <t>Pol32</t>
  </si>
  <si>
    <t>svit.zářiv.LED 36W strop.IP40,</t>
  </si>
  <si>
    <t>Pol33</t>
  </si>
  <si>
    <t>svít.zářiv.LED 42-66W, + závěs 2M</t>
  </si>
  <si>
    <t>Pol34</t>
  </si>
  <si>
    <t xml:space="preserve">svit.zářiv.LED 13-27W stropní   IP20-40 ,</t>
  </si>
  <si>
    <t>Pol35</t>
  </si>
  <si>
    <t>svit.nouzové LED 3Wpodhled., IP41,</t>
  </si>
  <si>
    <t>Pol36</t>
  </si>
  <si>
    <t>svit.zářivk.LED 33-55W podhl.,</t>
  </si>
  <si>
    <t>Ks</t>
  </si>
  <si>
    <t>Pol37</t>
  </si>
  <si>
    <t>CYKY J 3x1.5 mm2 750V (PO) (do LV nebo žlabu)</t>
  </si>
  <si>
    <t>Pol38</t>
  </si>
  <si>
    <t>CYKY O 3x1.5 mm2 750V (PO) (do LV nebo žlabu)</t>
  </si>
  <si>
    <t>Pol39</t>
  </si>
  <si>
    <t>CYKY J 3x2.5 mm2 750V (PO) (do LV nebo žlabu)</t>
  </si>
  <si>
    <t>Pol40</t>
  </si>
  <si>
    <t xml:space="preserve">CYKY J 5x6   mm2  750V  (PO) (do LV nebo žlabu)</t>
  </si>
  <si>
    <t>Pol41</t>
  </si>
  <si>
    <t>CY 4 mm2 černý (DR)</t>
  </si>
  <si>
    <t>Pol42</t>
  </si>
  <si>
    <t>CY 4 mm2 světle modrý (DR)</t>
  </si>
  <si>
    <t>Pol43</t>
  </si>
  <si>
    <t>osazení hmoždinky do cihlového zdiva HM 8</t>
  </si>
  <si>
    <t>Sdělovací, signal. a zabezpečovací zařízení</t>
  </si>
  <si>
    <t>Pol44</t>
  </si>
  <si>
    <t xml:space="preserve">SYK(F)Y 1x2x0,5 až  15x2x0,5mm  (PO)</t>
  </si>
  <si>
    <t>Pol45</t>
  </si>
  <si>
    <t>zapojení 10 drátů vč. vyformování</t>
  </si>
  <si>
    <t>Stavební práce-výsdeky, kapsy, rýhy</t>
  </si>
  <si>
    <t>Pol46</t>
  </si>
  <si>
    <t>vybour.otv.cihl.malt.cem. do R=60mm tl.do 150mm</t>
  </si>
  <si>
    <t>Pol47</t>
  </si>
  <si>
    <t>vybour.otv.cihl.malt.cem. do R=60mm tl.do 300mm</t>
  </si>
  <si>
    <t>Pol48</t>
  </si>
  <si>
    <t>vysek.zdi cihl.kapsy-krab.&lt;100x100x50mm</t>
  </si>
  <si>
    <t>Pol49</t>
  </si>
  <si>
    <t>vysek.rýh cihla do hl.50mm š.do 70mm</t>
  </si>
  <si>
    <t>Pol50</t>
  </si>
  <si>
    <t>vysek.rýh cihla do hl.50mm š.do 150mm</t>
  </si>
  <si>
    <t>Pol51</t>
  </si>
  <si>
    <t>Odvoz suti a vybouraných hmot na skládku do 1km</t>
  </si>
  <si>
    <t>Pol52</t>
  </si>
  <si>
    <t>Odvoz suti na skládku za každý další 1 km</t>
  </si>
  <si>
    <t>km</t>
  </si>
  <si>
    <t>Pol53</t>
  </si>
  <si>
    <t>Poplatek na skladce</t>
  </si>
  <si>
    <t>Materiály</t>
  </si>
  <si>
    <t>Pol54</t>
  </si>
  <si>
    <t xml:space="preserve">CY  4 CERNY       H07V-U</t>
  </si>
  <si>
    <t>Pol55</t>
  </si>
  <si>
    <t xml:space="preserve">CY  4 SV.M.</t>
  </si>
  <si>
    <t>Pol56</t>
  </si>
  <si>
    <t xml:space="preserve">CYKY-O  3X1,5 (A)</t>
  </si>
  <si>
    <t>Pol57</t>
  </si>
  <si>
    <t xml:space="preserve">CYKY-J  3X1,5 (C)</t>
  </si>
  <si>
    <t>Pol58</t>
  </si>
  <si>
    <t xml:space="preserve">CYKY-J  3X2,5 (C)</t>
  </si>
  <si>
    <t>Pol59</t>
  </si>
  <si>
    <t xml:space="preserve">CYKY-J  5x 6 (C)</t>
  </si>
  <si>
    <t>Pol60</t>
  </si>
  <si>
    <t xml:space="preserve">SYKY  2X2X0.5</t>
  </si>
  <si>
    <t>Pol61</t>
  </si>
  <si>
    <t>WAGO 273-104 3X1-2,5</t>
  </si>
  <si>
    <t>Pol62</t>
  </si>
  <si>
    <t>WAGO 273-112 2X1-2,5</t>
  </si>
  <si>
    <t>KS</t>
  </si>
  <si>
    <t>Pol63</t>
  </si>
  <si>
    <t>WAGO 273-102 4X1-2,5</t>
  </si>
  <si>
    <t>Pol64</t>
  </si>
  <si>
    <t>DOUTNAVKA 3916-62220 SIGNALIZACNI</t>
  </si>
  <si>
    <t>Pol65</t>
  </si>
  <si>
    <t>SP.TG.3558-651B KRYT JEDNODUCHY</t>
  </si>
  <si>
    <t>Pol66</t>
  </si>
  <si>
    <t>SP.TG.3558-652B KRYT DVOJ.</t>
  </si>
  <si>
    <t>Pol67</t>
  </si>
  <si>
    <t>SP.TG.3901-B10B RAM.JEDN.</t>
  </si>
  <si>
    <t>Pol68</t>
  </si>
  <si>
    <t xml:space="preserve">SP.TLAČ.TAHOVÝ  SIGNÁLNÍ    FAP 3002</t>
  </si>
  <si>
    <t>Pol69</t>
  </si>
  <si>
    <t>Spínač FAP 2001 tlačítko reset.</t>
  </si>
  <si>
    <t>Pol70</t>
  </si>
  <si>
    <t>ZAS.TG.5513A-C02357B DVOJ.NATOCENA</t>
  </si>
  <si>
    <t>Pol71</t>
  </si>
  <si>
    <t>A-FEH 2001 70 607 17-1 ALARM</t>
  </si>
  <si>
    <t>Pol72</t>
  </si>
  <si>
    <t>SP.3559-A01345 STROJEK SPINACE</t>
  </si>
  <si>
    <t>Pol73</t>
  </si>
  <si>
    <t>SP.3559-A05345 STROJEK SPINACE</t>
  </si>
  <si>
    <t>132</t>
  </si>
  <si>
    <t>Pol74</t>
  </si>
  <si>
    <t>A-1011-0-0816CZ SP.TROJPOLOVY TANGO</t>
  </si>
  <si>
    <t>134</t>
  </si>
  <si>
    <t>Pol75</t>
  </si>
  <si>
    <t>SP.TG.3558-933B CZ KRYT+PRUZOR</t>
  </si>
  <si>
    <t>136</t>
  </si>
  <si>
    <t>Pol76</t>
  </si>
  <si>
    <t>ZAS.TG.5593A-02357 B</t>
  </si>
  <si>
    <t>138</t>
  </si>
  <si>
    <t>Pol77</t>
  </si>
  <si>
    <t xml:space="preserve">KR.KP 68  KA</t>
  </si>
  <si>
    <t>140</t>
  </si>
  <si>
    <t>Pol78</t>
  </si>
  <si>
    <t>KR.KU 68-1902</t>
  </si>
  <si>
    <t>142</t>
  </si>
  <si>
    <t>Pol79</t>
  </si>
  <si>
    <t xml:space="preserve">LISTA LV  60X40 2M LH</t>
  </si>
  <si>
    <t>144</t>
  </si>
  <si>
    <t>Pol80</t>
  </si>
  <si>
    <t xml:space="preserve">LISTA LV  20X20</t>
  </si>
  <si>
    <t>146</t>
  </si>
  <si>
    <t>Pol81</t>
  </si>
  <si>
    <t>Trafo FLM 1000</t>
  </si>
  <si>
    <t>148</t>
  </si>
  <si>
    <t>Pol82</t>
  </si>
  <si>
    <t xml:space="preserve">SV.LED  1x55W , ASYMETR., IP20, 5500LM</t>
  </si>
  <si>
    <t>150</t>
  </si>
  <si>
    <t>Pol83</t>
  </si>
  <si>
    <t xml:space="preserve">SV.LED  1x36 PŘISAZ.,  IP20 , 3400lm</t>
  </si>
  <si>
    <t>152</t>
  </si>
  <si>
    <t>Pol84</t>
  </si>
  <si>
    <t xml:space="preserve">SV.LED  1x15W,PŘISAZ.,KRUH. IP40, 1400lm</t>
  </si>
  <si>
    <t>154</t>
  </si>
  <si>
    <t>Pol85</t>
  </si>
  <si>
    <t xml:space="preserve">SV.LED  1x35W , IP20 , 3600lm</t>
  </si>
  <si>
    <t>156</t>
  </si>
  <si>
    <t>Pol86</t>
  </si>
  <si>
    <t xml:space="preserve">SV.LED  NOUZ., 3W/1,5H IP20,PODHLED</t>
  </si>
  <si>
    <t>158</t>
  </si>
  <si>
    <t>Pol87</t>
  </si>
  <si>
    <t>ZAVES PRO ASYMETR.SVÍTIDLO</t>
  </si>
  <si>
    <t>SADA</t>
  </si>
  <si>
    <t>160</t>
  </si>
  <si>
    <t>D5</t>
  </si>
  <si>
    <t>Dodávky zařízení (specifikace)</t>
  </si>
  <si>
    <t>Pol88</t>
  </si>
  <si>
    <t>JISTIC+CHRAN. B 10/2/0.03</t>
  </si>
  <si>
    <t>162</t>
  </si>
  <si>
    <t>Pol89</t>
  </si>
  <si>
    <t>JISTIC+CHRAN. B 16/2/0.03</t>
  </si>
  <si>
    <t>164</t>
  </si>
  <si>
    <t>Pol97</t>
  </si>
  <si>
    <t xml:space="preserve">JISTIC  C16/1  SCHRACK</t>
  </si>
  <si>
    <t>166</t>
  </si>
  <si>
    <t>Pol98</t>
  </si>
  <si>
    <t xml:space="preserve">JISTIC  B16/1  SCHRACK</t>
  </si>
  <si>
    <t>168</t>
  </si>
  <si>
    <t>170</t>
  </si>
  <si>
    <t>Pol99</t>
  </si>
  <si>
    <t xml:space="preserve">JISTIC  B25/3  SCHRACK</t>
  </si>
  <si>
    <t>172</t>
  </si>
  <si>
    <t>D6</t>
  </si>
  <si>
    <t>HZS</t>
  </si>
  <si>
    <t xml:space="preserve">Doprava dodávek </t>
  </si>
  <si>
    <t>-816891810</t>
  </si>
  <si>
    <t>Prořez materiálu - 5% z ceny materiálu</t>
  </si>
  <si>
    <t>763281183</t>
  </si>
  <si>
    <t xml:space="preserve">Podružný materiál </t>
  </si>
  <si>
    <t>-1271170303</t>
  </si>
  <si>
    <t xml:space="preserve">Podíl přidružených výkonů </t>
  </si>
  <si>
    <t>-1488044068</t>
  </si>
  <si>
    <t xml:space="preserve">Přesun dodávek </t>
  </si>
  <si>
    <t>1268035396</t>
  </si>
  <si>
    <t>Pol92</t>
  </si>
  <si>
    <t>Vyhledání původ.obvodů</t>
  </si>
  <si>
    <t>174</t>
  </si>
  <si>
    <t>Pol100</t>
  </si>
  <si>
    <t xml:space="preserve">Úprava stavaj. rozvaděčů  RMS 2 , 3 a RMS6</t>
  </si>
  <si>
    <t>176</t>
  </si>
  <si>
    <t>Pol94</t>
  </si>
  <si>
    <t>Revize elektro</t>
  </si>
  <si>
    <t>178</t>
  </si>
  <si>
    <t>Pol95</t>
  </si>
  <si>
    <t>Demontáž el.zařízení</t>
  </si>
  <si>
    <t>180</t>
  </si>
  <si>
    <t xml:space="preserve">005 - Vedlejší a ostatní náklady - hlavní aktivity  </t>
  </si>
  <si>
    <t>VRN - Vedlejší rozpočtové náklady</t>
  </si>
  <si>
    <t xml:space="preserve">    VRN7 - Provozní vlivy</t>
  </si>
  <si>
    <t>VRN1 - Průzkumné, geodetické a projektové práce</t>
  </si>
  <si>
    <t>VRN3 - Zařízení staveniště</t>
  </si>
  <si>
    <t>VRN4 - Inženýrská činnost</t>
  </si>
  <si>
    <t>VRN9 - Ostatní náklady</t>
  </si>
  <si>
    <t>VRN</t>
  </si>
  <si>
    <t>Vedlejší rozpočtové náklady</t>
  </si>
  <si>
    <t>VRN7</t>
  </si>
  <si>
    <t>Provozní vlivy</t>
  </si>
  <si>
    <t>071103000</t>
  </si>
  <si>
    <t>Provozní vlivy (ztížené podmínky prostorové, dopravní, práce za provozu školy )</t>
  </si>
  <si>
    <t>1024</t>
  </si>
  <si>
    <t>980121058</t>
  </si>
  <si>
    <t>VRN1</t>
  </si>
  <si>
    <t>Průzkumné, geodetické a projektové práce</t>
  </si>
  <si>
    <t>013254101</t>
  </si>
  <si>
    <t xml:space="preserve">Monitoring v průběhu výstavby </t>
  </si>
  <si>
    <t>211723066</t>
  </si>
  <si>
    <t xml:space="preserve">Poznámka k položce:_x000d_
Fotografie nebo videozáznamy zakrývaných konstrukcí a jiných skutečností rozhodných např. pro vícepráce a méněpráce_x000d_
</t>
  </si>
  <si>
    <t>VRN3</t>
  </si>
  <si>
    <t>Zařízení staveniště</t>
  </si>
  <si>
    <t>032103000</t>
  </si>
  <si>
    <t xml:space="preserve">Zařízení staveniště - zřízení, provoz, odstranění </t>
  </si>
  <si>
    <t>-304422131</t>
  </si>
  <si>
    <t xml:space="preserve">Poznámka k položce:_x000d_
Náklady na vybudování a zajištění zařízení staveniště a jeho provoz, údržbu a likvidaci v souladu s platnými právními předpisy, včetně případného zajištění ohlášení dle zákona č. 183/2006 Sb., o územním plánování a stavebním řádu (stavební zákon), ve znění pozdějších předpisů; zřízení staveništních přípojek energií (vody a energie), jejich měření, provoz, údržba, úhrada a likvidace; zajištění případného zimního opatření; náklady na úpravu povrchů po odstranění zařízení staveniště a úklid ploch, na kterých bylo zařízení staveniště provozováno; dodávka, skladování, správa, zabudování a montáž veškerých dílů a materiálů a zařízení týkající se veřejné zakázky; zajištění staveniště proti přístupu nepovolaných osob, zabezpečení staveniště. Náklady na vybavení objektů zařízení staveniště a odstranění objektů zařízení staveniště včetně odvozu. Náklady na střežení, vhodné zabezpečení staveniště._x000d_
_x000d_
Náklady na zřízení příjezdové panelové komunikace vč. dodávky panelů, náklady na veškeré poplatky za zábory a správní poplatky . _x000d_
_x000d_
NÁKLADY NA ZAKRYTÍ A ZABEZPEČENÍ OKOLNÍCH PLOCH VČ. UVEDENÍ OKOLNÍCH PLOCH DO PŮVODNÍHO STAVZ . </t>
  </si>
  <si>
    <t>VRN4</t>
  </si>
  <si>
    <t>Inženýrská činnost</t>
  </si>
  <si>
    <t>043103</t>
  </si>
  <si>
    <t xml:space="preserve">měření doby dozvuku pro ověření splnění normových požadavkůvč.  protokolu o měření doby dozvuku s kladným výsledkem</t>
  </si>
  <si>
    <t>-1788189111</t>
  </si>
  <si>
    <t xml:space="preserve">Poznámka k položce:_x000d_
Náklady na provedení zkoušek, revizí a měření, které jsou vyžadovány v  technických normách a dalších předpisech ve vztahu k prováděným pracím, dodávkám a službám a jejichž počet a druh by měl být specifikovaný v dokumentu KZP vyhotoveným zhotovitelem._x000d_
Pokud nejsou uvedeny v jednotlivých profesích_x000d_
</t>
  </si>
  <si>
    <t>043103000</t>
  </si>
  <si>
    <t xml:space="preserve">Náklady na provedení zkoušek, revizí a měření </t>
  </si>
  <si>
    <t>2026816164</t>
  </si>
  <si>
    <t>VRN9</t>
  </si>
  <si>
    <t>Ostatní náklady</t>
  </si>
  <si>
    <t>091003006</t>
  </si>
  <si>
    <t>Opatření pro eliminaci průvodních jevů při provádění stavby (hlučnost prašnost);</t>
  </si>
  <si>
    <t>-1130089464</t>
  </si>
  <si>
    <t>091003007</t>
  </si>
  <si>
    <t>Kompletační a koordinační činnost</t>
  </si>
  <si>
    <t>-83393445</t>
  </si>
  <si>
    <t xml:space="preserve">Poznámka k položce:_x000d_
položka obsahuje :_x000d_
_x000d_
koordinaci s ostatními dodavateli samostatných VZ (interiéry, konektivita, ITI, pomůcky)_x000d_
kompletní dokladová část dle SoD (revize, atesty, certifikáty, prohlášení o shodě) pro předání a převzetí dokončeného díla a pro zajištění kolaudačního souhlasu_x000d_
náklady na individuální zkoušky dodaných a smontovaných technologických_x000d_
zařízení včetně  komplexního vyzkoušení_x000d_
náklady zhotovitele na vypracování provozních řádů pro trvalý provoz_x000d_
náklady na předání všech návodů k obsluze a údržbě pro technologická zařízení a_x000d_
náklady na zaškolení obsluhy objednatele_x000d_
_x000d_
_x000d_
_x000d_
_x000d_
</t>
  </si>
  <si>
    <t xml:space="preserve">006 - Vedlejší a ostatní náklady - vedlejší aktivity </t>
  </si>
  <si>
    <t>013254000</t>
  </si>
  <si>
    <t>Dokumentace skutečného provedení stavby</t>
  </si>
  <si>
    <t>1574669094</t>
  </si>
  <si>
    <t>Poznámka k položce:_x000d_
Dokumentace skutečného provedení v rozsahu dle platné vyhlášky na dokumentaci staveb v počtu dle SOD a VOP (5 x papírově a 1 x elektronicky ve formátu DWG a PDF)</t>
  </si>
  <si>
    <t>013254001</t>
  </si>
  <si>
    <t xml:space="preserve">Výrobní a dílenská dokumentace </t>
  </si>
  <si>
    <t>1010950654</t>
  </si>
  <si>
    <t xml:space="preserve">007 - Konektivita ZŠ </t>
  </si>
  <si>
    <t>D1 - Strukturovaná kabeláž</t>
  </si>
  <si>
    <t xml:space="preserve">    D2 - Zařízení</t>
  </si>
  <si>
    <t xml:space="preserve">    D3 - Trasy</t>
  </si>
  <si>
    <t xml:space="preserve">    D4 - Ostatní</t>
  </si>
  <si>
    <t>Strukturovaná kabeláž</t>
  </si>
  <si>
    <t>Zařízení</t>
  </si>
  <si>
    <t>Pol24</t>
  </si>
  <si>
    <t>RACK 19" 42U, 800x1000, stojanový</t>
  </si>
  <si>
    <t>Pol90</t>
  </si>
  <si>
    <t>RACK 19" 42U, 600x800, stojanový</t>
  </si>
  <si>
    <t>Pol91</t>
  </si>
  <si>
    <t>RACK 19" 18U, 600x600, nástěnný</t>
  </si>
  <si>
    <t>Pol93</t>
  </si>
  <si>
    <t>RACK 19" 12U, 600x600, nástěnný</t>
  </si>
  <si>
    <t>Pol101</t>
  </si>
  <si>
    <t>Ventilační jednotka: 4x ventilátor, termostat do hlavních patrových RACKů</t>
  </si>
  <si>
    <t>Pol102</t>
  </si>
  <si>
    <t>Patch panel 24xRJ45 cat.6, plně osazený</t>
  </si>
  <si>
    <t>Pol103</t>
  </si>
  <si>
    <t>Patch panel telefonní, 25xRJ45, cat.3, plně osazený</t>
  </si>
  <si>
    <t>Pol104</t>
  </si>
  <si>
    <t>Vyvazovací panel 1U</t>
  </si>
  <si>
    <t>Pol105</t>
  </si>
  <si>
    <t>Průchozí panel</t>
  </si>
  <si>
    <t>Pol106</t>
  </si>
  <si>
    <t xml:space="preserve">Patch kabel cat.6  2m</t>
  </si>
  <si>
    <t>Pol107</t>
  </si>
  <si>
    <t>Rozvodný panel 5x230V</t>
  </si>
  <si>
    <t>Pol108</t>
  </si>
  <si>
    <t>Datová zásuvka 2xRJ45 cat.6 - do stěny (komplet - krabička, keystone, rámeček, maska)</t>
  </si>
  <si>
    <t>Pol109</t>
  </si>
  <si>
    <t>Datová zásuvka 1xRJ45 cat.6 - do stěny (komplet - krabička, keystone, rámeček, maska)</t>
  </si>
  <si>
    <t>Pol110</t>
  </si>
  <si>
    <t>Optická vana 12xSC - komplet (Vana, kazeta, čelo vany, pigtail) zakončení optického propoje se stávajícím RACK s přívodem datové konektivity</t>
  </si>
  <si>
    <t>Pol111</t>
  </si>
  <si>
    <t>Optické spojky SC-SC</t>
  </si>
  <si>
    <t>Pol112</t>
  </si>
  <si>
    <t>Optický PatchCord SC-SC</t>
  </si>
  <si>
    <t>Pol113</t>
  </si>
  <si>
    <t>Montážní sada (4x), šroub M6, podložka, matice</t>
  </si>
  <si>
    <t>Pol114</t>
  </si>
  <si>
    <t>Práce spojené s úpravou stávajících rozvodů a reorganizací stávajících rozvaděčů ve stávající budově ZŠ pro připojení propojovacích kabelů a integraci nových rozvodů</t>
  </si>
  <si>
    <t>hod</t>
  </si>
  <si>
    <t>Pol115</t>
  </si>
  <si>
    <t>Pomocné montážní práce: zednické výpomoci, bourací práce, koordinační práce</t>
  </si>
  <si>
    <t>Trasy</t>
  </si>
  <si>
    <t>Pol116</t>
  </si>
  <si>
    <t>Kabel UTP 4p.cat.6 LSOH</t>
  </si>
  <si>
    <t>Pol117</t>
  </si>
  <si>
    <t>Kabel FTP 4p.cat.6 UV stabilní</t>
  </si>
  <si>
    <t>Pol118</t>
  </si>
  <si>
    <t>Optický kabel SM 9/125, 12 vláken</t>
  </si>
  <si>
    <t>Pol119</t>
  </si>
  <si>
    <t>Kabel SYKFY 25x2x0,5</t>
  </si>
  <si>
    <t>Pol120</t>
  </si>
  <si>
    <t>Optický kabel pro převěs mezi budovami: kabel optický samonosný FLAT DROP FTTx, 12 vláken SM 9/125, G.652D, CLT, PE černý, 7,2 x 3mm, 1,2kN</t>
  </si>
  <si>
    <t>Pol121</t>
  </si>
  <si>
    <t>Kotva pro uchycení samonosných optických kabelů</t>
  </si>
  <si>
    <t>Pol122</t>
  </si>
  <si>
    <t>Držák pro kotvy kabelových převěsů, montáž na zeď</t>
  </si>
  <si>
    <t>Pol123</t>
  </si>
  <si>
    <t>Jistič 16A</t>
  </si>
  <si>
    <t>Pol124</t>
  </si>
  <si>
    <t>Kabel CYKY 3Cx2,5</t>
  </si>
  <si>
    <t>Pol125</t>
  </si>
  <si>
    <t>Trubka PVC 16mm p.o.</t>
  </si>
  <si>
    <t>Pol126</t>
  </si>
  <si>
    <t>Trubka PVC 23mm p.o.</t>
  </si>
  <si>
    <t>Pol127</t>
  </si>
  <si>
    <t>Trubka PVC 29mm p.o.</t>
  </si>
  <si>
    <t>Pol128</t>
  </si>
  <si>
    <t>Trubka PVC 36mm p.o.</t>
  </si>
  <si>
    <t>Pol129</t>
  </si>
  <si>
    <t>Trubka PVC 40mm p.o.</t>
  </si>
  <si>
    <t>Pol130</t>
  </si>
  <si>
    <t>Trubka PVC 50mm p.o.</t>
  </si>
  <si>
    <t>Pol131</t>
  </si>
  <si>
    <t>Lišta 25x20, Bíla</t>
  </si>
  <si>
    <t>Pol132</t>
  </si>
  <si>
    <t>Lišta 40x40, Bílá</t>
  </si>
  <si>
    <t>Pol133</t>
  </si>
  <si>
    <t>Lišta 70x40, Bílá</t>
  </si>
  <si>
    <t>Pol134</t>
  </si>
  <si>
    <t>Parapetní kanál 110x70, Bílá</t>
  </si>
  <si>
    <t>Pol135</t>
  </si>
  <si>
    <t>Krabice na omítku 100x100x50, odbočná, Bílá</t>
  </si>
  <si>
    <t>Pol136</t>
  </si>
  <si>
    <t>Drobný instalační materiál</t>
  </si>
  <si>
    <t>Pol137</t>
  </si>
  <si>
    <t>Krabice LK 80x28/T</t>
  </si>
  <si>
    <t>Pol138</t>
  </si>
  <si>
    <t>Krabice LK 80x28/2T</t>
  </si>
  <si>
    <t>Pol139</t>
  </si>
  <si>
    <t>Popisový štítek - datové zásuvky</t>
  </si>
  <si>
    <t>Pol140</t>
  </si>
  <si>
    <t>Popisový štítek - patch panelu</t>
  </si>
  <si>
    <t>Pol141</t>
  </si>
  <si>
    <t>Krabice KU 68 p.o.</t>
  </si>
  <si>
    <t>Pol142</t>
  </si>
  <si>
    <t>Krabice KO 97 p.o.</t>
  </si>
  <si>
    <t>Pol143</t>
  </si>
  <si>
    <t>Krabice KO 125 p.o.</t>
  </si>
  <si>
    <t>Pol144</t>
  </si>
  <si>
    <t>Požární ucpávky prostupů kabeláže, požární odolnost 45 minut (z protipožárního tmelu)</t>
  </si>
  <si>
    <t>Pol148</t>
  </si>
  <si>
    <t>Stávající rozvody: práce spojené s úpravou s zajištěním stávající kabeláže v ve stávající budově ZŠ pro realizaci propojení datových rozvaděčů a instalaci nových rozvodů, demontáže rušených rozvodů, odpojení rušených rozvodů v rozvaděčích</t>
  </si>
  <si>
    <t>Ostatní</t>
  </si>
  <si>
    <t>Pol149</t>
  </si>
  <si>
    <t>Svařovaní optického vlákna</t>
  </si>
  <si>
    <t>Pol150</t>
  </si>
  <si>
    <t>Měření a kontrola met.vedení</t>
  </si>
  <si>
    <t>Pol151</t>
  </si>
  <si>
    <t>Měření a kontrola opt.vedení, do 12 vláken</t>
  </si>
  <si>
    <t>Pol152</t>
  </si>
  <si>
    <t>Seznámení obsluhy s provozem zařízení</t>
  </si>
  <si>
    <t>Pol153</t>
  </si>
  <si>
    <t>Úklid staveniště</t>
  </si>
  <si>
    <t>Pol154</t>
  </si>
  <si>
    <t>Revize systému</t>
  </si>
  <si>
    <t xml:space="preserve">008 - Stavební práce pro konektivitu - ZŠ </t>
  </si>
  <si>
    <t xml:space="preserve">    4 - Vodorovné konstrukce</t>
  </si>
  <si>
    <t xml:space="preserve">    6 - Úpravy povrchů, podlahy a osazování výplní</t>
  </si>
  <si>
    <t>310235241</t>
  </si>
  <si>
    <t>Zazdívka otvorů pl do 0,0225 m2 ve zdivu nadzákladovém cihlami pálenými tl do 300 mm</t>
  </si>
  <si>
    <t>338861562</t>
  </si>
  <si>
    <t>310235261</t>
  </si>
  <si>
    <t>Zazdívka otvorů pl do 0,0225 m2 ve zdivu nadzákladovém cihlami pálenými tl do 600 mm</t>
  </si>
  <si>
    <t>-1574097646</t>
  </si>
  <si>
    <t>Vodorovné konstrukce</t>
  </si>
  <si>
    <t>411386611</t>
  </si>
  <si>
    <t>Zabetonování prostupů v instalačních šachtách ze suchých směsí pl do 0,09 m2 ve stropech</t>
  </si>
  <si>
    <t>1436491449</t>
  </si>
  <si>
    <t>Úpravy povrchů, podlahy a osazování výplní</t>
  </si>
  <si>
    <t>611325221</t>
  </si>
  <si>
    <t>Vápenocementová štuková omítka malých ploch do 0,09 m2 na stropech</t>
  </si>
  <si>
    <t>-1850944962</t>
  </si>
  <si>
    <t>-840601390</t>
  </si>
  <si>
    <t>"viz. výkresy konektivity"250*0,15</t>
  </si>
  <si>
    <t>-1762526720</t>
  </si>
  <si>
    <t>612325221</t>
  </si>
  <si>
    <t>Vápenocementová štuková omítka malých ploch do 0,09 m2 na stěnách</t>
  </si>
  <si>
    <t>1590137980</t>
  </si>
  <si>
    <t>(165+75)*2</t>
  </si>
  <si>
    <t>-376267302</t>
  </si>
  <si>
    <t>"pomocné lešení "500</t>
  </si>
  <si>
    <t>971052241</t>
  </si>
  <si>
    <t>Vybourání nebo prorážení otvorů v ŽB příčkách a zdech pl do 0,0225 m2 tl do 300 mm</t>
  </si>
  <si>
    <t>2019568049</t>
  </si>
  <si>
    <t>971052261</t>
  </si>
  <si>
    <t>Vybourání nebo prorážení otvorů v ŽB příčkách a zdech pl do 0,0225 m2 tl do 600 mm</t>
  </si>
  <si>
    <t>400535927</t>
  </si>
  <si>
    <t>972054141</t>
  </si>
  <si>
    <t>Vybourání otvorů v ŽB stropech nebo klenbách pl do 0,0225 m2 tl do 150 mm</t>
  </si>
  <si>
    <t>-411615923</t>
  </si>
  <si>
    <t>974049132</t>
  </si>
  <si>
    <t>Vysekání rýh v betonových zdech hl do 50 mm š do 70 mm</t>
  </si>
  <si>
    <t>-1865473832</t>
  </si>
  <si>
    <t>"viz. výkresy konektivity"250</t>
  </si>
  <si>
    <t>660692682</t>
  </si>
  <si>
    <t>31931747</t>
  </si>
  <si>
    <t>7,531*10 'Přepočtené koeficientem množství</t>
  </si>
  <si>
    <t>-434536558</t>
  </si>
  <si>
    <t>-1724771315</t>
  </si>
  <si>
    <t>7,531*19 'Přepočtené koeficientem množství</t>
  </si>
  <si>
    <t>478634762</t>
  </si>
  <si>
    <t>2010923077</t>
  </si>
  <si>
    <t>921704696</t>
  </si>
  <si>
    <t>-1189925415</t>
  </si>
  <si>
    <t>"zamalování poškozených míst po ukončení prací"500</t>
  </si>
  <si>
    <t>771531258</t>
  </si>
  <si>
    <t>"zamalování poškozených míst po ukončení prací"500-250</t>
  </si>
  <si>
    <t>784221151</t>
  </si>
  <si>
    <t>Příplatek k cenám 2x maleb za sucha otěruvzdorných za barevnou malbu v odstínu světlém</t>
  </si>
  <si>
    <t>-1773681706</t>
  </si>
  <si>
    <t>-757515539</t>
  </si>
  <si>
    <t>"zamalování poškozených míst po ukončení prací"250</t>
  </si>
  <si>
    <t>009 - Konektivita MŠ</t>
  </si>
  <si>
    <t>Pol155</t>
  </si>
  <si>
    <t>Pol156</t>
  </si>
  <si>
    <t>Pol157</t>
  </si>
  <si>
    <t>Pol158</t>
  </si>
  <si>
    <t xml:space="preserve">010 - Stavební práce pro konektivitu - MŠ </t>
  </si>
  <si>
    <t>"viz. výkresy konektivity"30*0,15</t>
  </si>
  <si>
    <t>20*2</t>
  </si>
  <si>
    <t>"pomocné lešení "100</t>
  </si>
  <si>
    <t>"viz. výkresy konektivity"30</t>
  </si>
  <si>
    <t>0,58*10 'Přepočtené koeficientem množství</t>
  </si>
  <si>
    <t>0,58*19 'Přepočtené koeficientem množství</t>
  </si>
  <si>
    <t>"zamalování poškozených míst po ukončení prací"100</t>
  </si>
  <si>
    <t>"zamalování poškozených míst po ukončení prací"50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</si>
</sst>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33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37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38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39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40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41</v>
      </c>
      <c r="E29" s="46"/>
      <c r="F29" s="31" t="s">
        <v>42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43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44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45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46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47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48</v>
      </c>
      <c r="U35" s="53"/>
      <c r="V35" s="53"/>
      <c r="W35" s="53"/>
      <c r="X35" s="55" t="s">
        <v>49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50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51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52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53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52</v>
      </c>
      <c r="AI60" s="41"/>
      <c r="AJ60" s="41"/>
      <c r="AK60" s="41"/>
      <c r="AL60" s="41"/>
      <c r="AM60" s="63" t="s">
        <v>53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54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55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52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53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52</v>
      </c>
      <c r="AI75" s="41"/>
      <c r="AJ75" s="41"/>
      <c r="AK75" s="41"/>
      <c r="AL75" s="41"/>
      <c r="AM75" s="63" t="s">
        <v>53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56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20201012201S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Rekostrukce a vybavení odborných učeben na ZŠ Družba - stavba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21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Karviná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23</v>
      </c>
      <c r="AJ87" s="39"/>
      <c r="AK87" s="39"/>
      <c r="AL87" s="39"/>
      <c r="AM87" s="78" t="str">
        <f>IF(AN8= "","",AN8)</f>
        <v>28. 2. 2019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25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Statutární město Karviná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31</v>
      </c>
      <c r="AJ89" s="39"/>
      <c r="AK89" s="39"/>
      <c r="AL89" s="39"/>
      <c r="AM89" s="79" t="str">
        <f>IF(E17="","",E17)</f>
        <v>ATRIS s.r.o.</v>
      </c>
      <c r="AN89" s="70"/>
      <c r="AO89" s="70"/>
      <c r="AP89" s="70"/>
      <c r="AQ89" s="39"/>
      <c r="AR89" s="43"/>
      <c r="AS89" s="80" t="s">
        <v>57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29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34</v>
      </c>
      <c r="AJ90" s="39"/>
      <c r="AK90" s="39"/>
      <c r="AL90" s="39"/>
      <c r="AM90" s="79" t="str">
        <f>IF(E20="","",E20)</f>
        <v>Barbora Kyšková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58</v>
      </c>
      <c r="D92" s="93"/>
      <c r="E92" s="93"/>
      <c r="F92" s="93"/>
      <c r="G92" s="93"/>
      <c r="H92" s="94"/>
      <c r="I92" s="95" t="s">
        <v>59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60</v>
      </c>
      <c r="AH92" s="93"/>
      <c r="AI92" s="93"/>
      <c r="AJ92" s="93"/>
      <c r="AK92" s="93"/>
      <c r="AL92" s="93"/>
      <c r="AM92" s="93"/>
      <c r="AN92" s="95" t="s">
        <v>61</v>
      </c>
      <c r="AO92" s="93"/>
      <c r="AP92" s="97"/>
      <c r="AQ92" s="98" t="s">
        <v>62</v>
      </c>
      <c r="AR92" s="43"/>
      <c r="AS92" s="99" t="s">
        <v>63</v>
      </c>
      <c r="AT92" s="100" t="s">
        <v>64</v>
      </c>
      <c r="AU92" s="100" t="s">
        <v>65</v>
      </c>
      <c r="AV92" s="100" t="s">
        <v>66</v>
      </c>
      <c r="AW92" s="100" t="s">
        <v>67</v>
      </c>
      <c r="AX92" s="100" t="s">
        <v>68</v>
      </c>
      <c r="AY92" s="100" t="s">
        <v>69</v>
      </c>
      <c r="AZ92" s="100" t="s">
        <v>70</v>
      </c>
      <c r="BA92" s="100" t="s">
        <v>71</v>
      </c>
      <c r="BB92" s="100" t="s">
        <v>72</v>
      </c>
      <c r="BC92" s="100" t="s">
        <v>73</v>
      </c>
      <c r="BD92" s="101" t="s">
        <v>74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75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ROUND(SUM(AG95:AG104),2)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ROUND(SUM(AS95:AS104),2)</f>
        <v>0</v>
      </c>
      <c r="AT94" s="113">
        <f>ROUND(SUM(AV94:AW94),2)</f>
        <v>0</v>
      </c>
      <c r="AU94" s="114">
        <f>ROUND(SUM(AU95:AU104),5)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ROUND(SUM(AZ95:AZ104),2)</f>
        <v>0</v>
      </c>
      <c r="BA94" s="113">
        <f>ROUND(SUM(BA95:BA104),2)</f>
        <v>0</v>
      </c>
      <c r="BB94" s="113">
        <f>ROUND(SUM(BB95:BB104),2)</f>
        <v>0</v>
      </c>
      <c r="BC94" s="113">
        <f>ROUND(SUM(BC95:BC104),2)</f>
        <v>0</v>
      </c>
      <c r="BD94" s="115">
        <f>ROUND(SUM(BD95:BD104),2)</f>
        <v>0</v>
      </c>
      <c r="BE94" s="6"/>
      <c r="BS94" s="116" t="s">
        <v>76</v>
      </c>
      <c r="BT94" s="116" t="s">
        <v>77</v>
      </c>
      <c r="BU94" s="117" t="s">
        <v>78</v>
      </c>
      <c r="BV94" s="116" t="s">
        <v>79</v>
      </c>
      <c r="BW94" s="116" t="s">
        <v>5</v>
      </c>
      <c r="BX94" s="116" t="s">
        <v>80</v>
      </c>
      <c r="CL94" s="116" t="s">
        <v>19</v>
      </c>
    </row>
    <row r="95" s="7" customFormat="1" ht="24.75" customHeight="1">
      <c r="A95" s="118" t="s">
        <v>81</v>
      </c>
      <c r="B95" s="119"/>
      <c r="C95" s="120"/>
      <c r="D95" s="121" t="s">
        <v>82</v>
      </c>
      <c r="E95" s="121"/>
      <c r="F95" s="121"/>
      <c r="G95" s="121"/>
      <c r="H95" s="121"/>
      <c r="I95" s="122"/>
      <c r="J95" s="121" t="s">
        <v>83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'001 - Jazyková učebna vč....'!J30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84</v>
      </c>
      <c r="AR95" s="125"/>
      <c r="AS95" s="126">
        <v>0</v>
      </c>
      <c r="AT95" s="127">
        <f>ROUND(SUM(AV95:AW95),2)</f>
        <v>0</v>
      </c>
      <c r="AU95" s="128">
        <f>'001 - Jazyková učebna vč....'!P136</f>
        <v>0</v>
      </c>
      <c r="AV95" s="127">
        <f>'001 - Jazyková učebna vč....'!J33</f>
        <v>0</v>
      </c>
      <c r="AW95" s="127">
        <f>'001 - Jazyková učebna vč....'!J34</f>
        <v>0</v>
      </c>
      <c r="AX95" s="127">
        <f>'001 - Jazyková učebna vč....'!J35</f>
        <v>0</v>
      </c>
      <c r="AY95" s="127">
        <f>'001 - Jazyková učebna vč....'!J36</f>
        <v>0</v>
      </c>
      <c r="AZ95" s="127">
        <f>'001 - Jazyková učebna vč....'!F33</f>
        <v>0</v>
      </c>
      <c r="BA95" s="127">
        <f>'001 - Jazyková učebna vč....'!F34</f>
        <v>0</v>
      </c>
      <c r="BB95" s="127">
        <f>'001 - Jazyková učebna vč....'!F35</f>
        <v>0</v>
      </c>
      <c r="BC95" s="127">
        <f>'001 - Jazyková učebna vč....'!F36</f>
        <v>0</v>
      </c>
      <c r="BD95" s="129">
        <f>'001 - Jazyková učebna vč....'!F37</f>
        <v>0</v>
      </c>
      <c r="BE95" s="7"/>
      <c r="BT95" s="130" t="s">
        <v>85</v>
      </c>
      <c r="BV95" s="130" t="s">
        <v>79</v>
      </c>
      <c r="BW95" s="130" t="s">
        <v>86</v>
      </c>
      <c r="BX95" s="130" t="s">
        <v>5</v>
      </c>
      <c r="CL95" s="130" t="s">
        <v>19</v>
      </c>
      <c r="CM95" s="130" t="s">
        <v>87</v>
      </c>
    </row>
    <row r="96" s="7" customFormat="1" ht="16.5" customHeight="1">
      <c r="A96" s="118" t="s">
        <v>81</v>
      </c>
      <c r="B96" s="119"/>
      <c r="C96" s="120"/>
      <c r="D96" s="121" t="s">
        <v>88</v>
      </c>
      <c r="E96" s="121"/>
      <c r="F96" s="121"/>
      <c r="G96" s="121"/>
      <c r="H96" s="121"/>
      <c r="I96" s="122"/>
      <c r="J96" s="121" t="s">
        <v>89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'002 - Zdravotechnika'!J30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84</v>
      </c>
      <c r="AR96" s="125"/>
      <c r="AS96" s="126">
        <v>0</v>
      </c>
      <c r="AT96" s="127">
        <f>ROUND(SUM(AV96:AW96),2)</f>
        <v>0</v>
      </c>
      <c r="AU96" s="128">
        <f>'002 - Zdravotechnika'!P126</f>
        <v>0</v>
      </c>
      <c r="AV96" s="127">
        <f>'002 - Zdravotechnika'!J33</f>
        <v>0</v>
      </c>
      <c r="AW96" s="127">
        <f>'002 - Zdravotechnika'!J34</f>
        <v>0</v>
      </c>
      <c r="AX96" s="127">
        <f>'002 - Zdravotechnika'!J35</f>
        <v>0</v>
      </c>
      <c r="AY96" s="127">
        <f>'002 - Zdravotechnika'!J36</f>
        <v>0</v>
      </c>
      <c r="AZ96" s="127">
        <f>'002 - Zdravotechnika'!F33</f>
        <v>0</v>
      </c>
      <c r="BA96" s="127">
        <f>'002 - Zdravotechnika'!F34</f>
        <v>0</v>
      </c>
      <c r="BB96" s="127">
        <f>'002 - Zdravotechnika'!F35</f>
        <v>0</v>
      </c>
      <c r="BC96" s="127">
        <f>'002 - Zdravotechnika'!F36</f>
        <v>0</v>
      </c>
      <c r="BD96" s="129">
        <f>'002 - Zdravotechnika'!F37</f>
        <v>0</v>
      </c>
      <c r="BE96" s="7"/>
      <c r="BT96" s="130" t="s">
        <v>85</v>
      </c>
      <c r="BV96" s="130" t="s">
        <v>79</v>
      </c>
      <c r="BW96" s="130" t="s">
        <v>90</v>
      </c>
      <c r="BX96" s="130" t="s">
        <v>5</v>
      </c>
      <c r="CL96" s="130" t="s">
        <v>19</v>
      </c>
      <c r="CM96" s="130" t="s">
        <v>87</v>
      </c>
    </row>
    <row r="97" s="7" customFormat="1" ht="16.5" customHeight="1">
      <c r="A97" s="118" t="s">
        <v>81</v>
      </c>
      <c r="B97" s="119"/>
      <c r="C97" s="120"/>
      <c r="D97" s="121" t="s">
        <v>91</v>
      </c>
      <c r="E97" s="121"/>
      <c r="F97" s="121"/>
      <c r="G97" s="121"/>
      <c r="H97" s="121"/>
      <c r="I97" s="122"/>
      <c r="J97" s="121" t="s">
        <v>92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'003 - Vzduchotechnika 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84</v>
      </c>
      <c r="AR97" s="125"/>
      <c r="AS97" s="126">
        <v>0</v>
      </c>
      <c r="AT97" s="127">
        <f>ROUND(SUM(AV97:AW97),2)</f>
        <v>0</v>
      </c>
      <c r="AU97" s="128">
        <f>'003 - Vzduchotechnika '!P120</f>
        <v>0</v>
      </c>
      <c r="AV97" s="127">
        <f>'003 - Vzduchotechnika '!J33</f>
        <v>0</v>
      </c>
      <c r="AW97" s="127">
        <f>'003 - Vzduchotechnika '!J34</f>
        <v>0</v>
      </c>
      <c r="AX97" s="127">
        <f>'003 - Vzduchotechnika '!J35</f>
        <v>0</v>
      </c>
      <c r="AY97" s="127">
        <f>'003 - Vzduchotechnika '!J36</f>
        <v>0</v>
      </c>
      <c r="AZ97" s="127">
        <f>'003 - Vzduchotechnika '!F33</f>
        <v>0</v>
      </c>
      <c r="BA97" s="127">
        <f>'003 - Vzduchotechnika '!F34</f>
        <v>0</v>
      </c>
      <c r="BB97" s="127">
        <f>'003 - Vzduchotechnika '!F35</f>
        <v>0</v>
      </c>
      <c r="BC97" s="127">
        <f>'003 - Vzduchotechnika '!F36</f>
        <v>0</v>
      </c>
      <c r="BD97" s="129">
        <f>'003 - Vzduchotechnika '!F37</f>
        <v>0</v>
      </c>
      <c r="BE97" s="7"/>
      <c r="BT97" s="130" t="s">
        <v>85</v>
      </c>
      <c r="BV97" s="130" t="s">
        <v>79</v>
      </c>
      <c r="BW97" s="130" t="s">
        <v>93</v>
      </c>
      <c r="BX97" s="130" t="s">
        <v>5</v>
      </c>
      <c r="CL97" s="130" t="s">
        <v>1</v>
      </c>
      <c r="CM97" s="130" t="s">
        <v>87</v>
      </c>
    </row>
    <row r="98" s="7" customFormat="1" ht="16.5" customHeight="1">
      <c r="A98" s="118" t="s">
        <v>81</v>
      </c>
      <c r="B98" s="119"/>
      <c r="C98" s="120"/>
      <c r="D98" s="121" t="s">
        <v>94</v>
      </c>
      <c r="E98" s="121"/>
      <c r="F98" s="121"/>
      <c r="G98" s="121"/>
      <c r="H98" s="121"/>
      <c r="I98" s="122"/>
      <c r="J98" s="121" t="s">
        <v>95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'004 - Elektroinstalace'!J30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84</v>
      </c>
      <c r="AR98" s="125"/>
      <c r="AS98" s="126">
        <v>0</v>
      </c>
      <c r="AT98" s="127">
        <f>ROUND(SUM(AV98:AW98),2)</f>
        <v>0</v>
      </c>
      <c r="AU98" s="128">
        <f>'004 - Elektroinstalace'!P122</f>
        <v>0</v>
      </c>
      <c r="AV98" s="127">
        <f>'004 - Elektroinstalace'!J33</f>
        <v>0</v>
      </c>
      <c r="AW98" s="127">
        <f>'004 - Elektroinstalace'!J34</f>
        <v>0</v>
      </c>
      <c r="AX98" s="127">
        <f>'004 - Elektroinstalace'!J35</f>
        <v>0</v>
      </c>
      <c r="AY98" s="127">
        <f>'004 - Elektroinstalace'!J36</f>
        <v>0</v>
      </c>
      <c r="AZ98" s="127">
        <f>'004 - Elektroinstalace'!F33</f>
        <v>0</v>
      </c>
      <c r="BA98" s="127">
        <f>'004 - Elektroinstalace'!F34</f>
        <v>0</v>
      </c>
      <c r="BB98" s="127">
        <f>'004 - Elektroinstalace'!F35</f>
        <v>0</v>
      </c>
      <c r="BC98" s="127">
        <f>'004 - Elektroinstalace'!F36</f>
        <v>0</v>
      </c>
      <c r="BD98" s="129">
        <f>'004 - Elektroinstalace'!F37</f>
        <v>0</v>
      </c>
      <c r="BE98" s="7"/>
      <c r="BT98" s="130" t="s">
        <v>85</v>
      </c>
      <c r="BV98" s="130" t="s">
        <v>79</v>
      </c>
      <c r="BW98" s="130" t="s">
        <v>96</v>
      </c>
      <c r="BX98" s="130" t="s">
        <v>5</v>
      </c>
      <c r="CL98" s="130" t="s">
        <v>1</v>
      </c>
      <c r="CM98" s="130" t="s">
        <v>87</v>
      </c>
    </row>
    <row r="99" s="7" customFormat="1" ht="24.75" customHeight="1">
      <c r="A99" s="118" t="s">
        <v>81</v>
      </c>
      <c r="B99" s="119"/>
      <c r="C99" s="120"/>
      <c r="D99" s="121" t="s">
        <v>97</v>
      </c>
      <c r="E99" s="121"/>
      <c r="F99" s="121"/>
      <c r="G99" s="121"/>
      <c r="H99" s="121"/>
      <c r="I99" s="122"/>
      <c r="J99" s="121" t="s">
        <v>98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3">
        <f>'005 - Vedlejší a ostatní ...'!J30</f>
        <v>0</v>
      </c>
      <c r="AH99" s="122"/>
      <c r="AI99" s="122"/>
      <c r="AJ99" s="122"/>
      <c r="AK99" s="122"/>
      <c r="AL99" s="122"/>
      <c r="AM99" s="122"/>
      <c r="AN99" s="123">
        <f>SUM(AG99,AT99)</f>
        <v>0</v>
      </c>
      <c r="AO99" s="122"/>
      <c r="AP99" s="122"/>
      <c r="AQ99" s="124" t="s">
        <v>84</v>
      </c>
      <c r="AR99" s="125"/>
      <c r="AS99" s="126">
        <v>0</v>
      </c>
      <c r="AT99" s="127">
        <f>ROUND(SUM(AV99:AW99),2)</f>
        <v>0</v>
      </c>
      <c r="AU99" s="128">
        <f>'005 - Vedlejší a ostatní ...'!P122</f>
        <v>0</v>
      </c>
      <c r="AV99" s="127">
        <f>'005 - Vedlejší a ostatní ...'!J33</f>
        <v>0</v>
      </c>
      <c r="AW99" s="127">
        <f>'005 - Vedlejší a ostatní ...'!J34</f>
        <v>0</v>
      </c>
      <c r="AX99" s="127">
        <f>'005 - Vedlejší a ostatní ...'!J35</f>
        <v>0</v>
      </c>
      <c r="AY99" s="127">
        <f>'005 - Vedlejší a ostatní ...'!J36</f>
        <v>0</v>
      </c>
      <c r="AZ99" s="127">
        <f>'005 - Vedlejší a ostatní ...'!F33</f>
        <v>0</v>
      </c>
      <c r="BA99" s="127">
        <f>'005 - Vedlejší a ostatní ...'!F34</f>
        <v>0</v>
      </c>
      <c r="BB99" s="127">
        <f>'005 - Vedlejší a ostatní ...'!F35</f>
        <v>0</v>
      </c>
      <c r="BC99" s="127">
        <f>'005 - Vedlejší a ostatní ...'!F36</f>
        <v>0</v>
      </c>
      <c r="BD99" s="129">
        <f>'005 - Vedlejší a ostatní ...'!F37</f>
        <v>0</v>
      </c>
      <c r="BE99" s="7"/>
      <c r="BT99" s="130" t="s">
        <v>85</v>
      </c>
      <c r="BV99" s="130" t="s">
        <v>79</v>
      </c>
      <c r="BW99" s="130" t="s">
        <v>99</v>
      </c>
      <c r="BX99" s="130" t="s">
        <v>5</v>
      </c>
      <c r="CL99" s="130" t="s">
        <v>1</v>
      </c>
      <c r="CM99" s="130" t="s">
        <v>87</v>
      </c>
    </row>
    <row r="100" s="7" customFormat="1" ht="24.75" customHeight="1">
      <c r="A100" s="118" t="s">
        <v>81</v>
      </c>
      <c r="B100" s="119"/>
      <c r="C100" s="120"/>
      <c r="D100" s="121" t="s">
        <v>100</v>
      </c>
      <c r="E100" s="121"/>
      <c r="F100" s="121"/>
      <c r="G100" s="121"/>
      <c r="H100" s="121"/>
      <c r="I100" s="122"/>
      <c r="J100" s="121" t="s">
        <v>101</v>
      </c>
      <c r="K100" s="121"/>
      <c r="L100" s="121"/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3">
        <f>'006 - Vedlejší a ostatní ...'!J30</f>
        <v>0</v>
      </c>
      <c r="AH100" s="122"/>
      <c r="AI100" s="122"/>
      <c r="AJ100" s="122"/>
      <c r="AK100" s="122"/>
      <c r="AL100" s="122"/>
      <c r="AM100" s="122"/>
      <c r="AN100" s="123">
        <f>SUM(AG100,AT100)</f>
        <v>0</v>
      </c>
      <c r="AO100" s="122"/>
      <c r="AP100" s="122"/>
      <c r="AQ100" s="124" t="s">
        <v>84</v>
      </c>
      <c r="AR100" s="125"/>
      <c r="AS100" s="126">
        <v>0</v>
      </c>
      <c r="AT100" s="127">
        <f>ROUND(SUM(AV100:AW100),2)</f>
        <v>0</v>
      </c>
      <c r="AU100" s="128">
        <f>'006 - Vedlejší a ostatní ...'!P118</f>
        <v>0</v>
      </c>
      <c r="AV100" s="127">
        <f>'006 - Vedlejší a ostatní ...'!J33</f>
        <v>0</v>
      </c>
      <c r="AW100" s="127">
        <f>'006 - Vedlejší a ostatní ...'!J34</f>
        <v>0</v>
      </c>
      <c r="AX100" s="127">
        <f>'006 - Vedlejší a ostatní ...'!J35</f>
        <v>0</v>
      </c>
      <c r="AY100" s="127">
        <f>'006 - Vedlejší a ostatní ...'!J36</f>
        <v>0</v>
      </c>
      <c r="AZ100" s="127">
        <f>'006 - Vedlejší a ostatní ...'!F33</f>
        <v>0</v>
      </c>
      <c r="BA100" s="127">
        <f>'006 - Vedlejší a ostatní ...'!F34</f>
        <v>0</v>
      </c>
      <c r="BB100" s="127">
        <f>'006 - Vedlejší a ostatní ...'!F35</f>
        <v>0</v>
      </c>
      <c r="BC100" s="127">
        <f>'006 - Vedlejší a ostatní ...'!F36</f>
        <v>0</v>
      </c>
      <c r="BD100" s="129">
        <f>'006 - Vedlejší a ostatní ...'!F37</f>
        <v>0</v>
      </c>
      <c r="BE100" s="7"/>
      <c r="BT100" s="130" t="s">
        <v>85</v>
      </c>
      <c r="BV100" s="130" t="s">
        <v>79</v>
      </c>
      <c r="BW100" s="130" t="s">
        <v>102</v>
      </c>
      <c r="BX100" s="130" t="s">
        <v>5</v>
      </c>
      <c r="CL100" s="130" t="s">
        <v>1</v>
      </c>
      <c r="CM100" s="130" t="s">
        <v>87</v>
      </c>
    </row>
    <row r="101" s="7" customFormat="1" ht="16.5" customHeight="1">
      <c r="A101" s="118" t="s">
        <v>81</v>
      </c>
      <c r="B101" s="119"/>
      <c r="C101" s="120"/>
      <c r="D101" s="121" t="s">
        <v>103</v>
      </c>
      <c r="E101" s="121"/>
      <c r="F101" s="121"/>
      <c r="G101" s="121"/>
      <c r="H101" s="121"/>
      <c r="I101" s="122"/>
      <c r="J101" s="121" t="s">
        <v>104</v>
      </c>
      <c r="K101" s="121"/>
      <c r="L101" s="121"/>
      <c r="M101" s="121"/>
      <c r="N101" s="121"/>
      <c r="O101" s="121"/>
      <c r="P101" s="121"/>
      <c r="Q101" s="121"/>
      <c r="R101" s="121"/>
      <c r="S101" s="121"/>
      <c r="T101" s="121"/>
      <c r="U101" s="121"/>
      <c r="V101" s="121"/>
      <c r="W101" s="121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23">
        <f>'007 - Konektivita ZŠ '!J30</f>
        <v>0</v>
      </c>
      <c r="AH101" s="122"/>
      <c r="AI101" s="122"/>
      <c r="AJ101" s="122"/>
      <c r="AK101" s="122"/>
      <c r="AL101" s="122"/>
      <c r="AM101" s="122"/>
      <c r="AN101" s="123">
        <f>SUM(AG101,AT101)</f>
        <v>0</v>
      </c>
      <c r="AO101" s="122"/>
      <c r="AP101" s="122"/>
      <c r="AQ101" s="124" t="s">
        <v>84</v>
      </c>
      <c r="AR101" s="125"/>
      <c r="AS101" s="126">
        <v>0</v>
      </c>
      <c r="AT101" s="127">
        <f>ROUND(SUM(AV101:AW101),2)</f>
        <v>0</v>
      </c>
      <c r="AU101" s="128">
        <f>'007 - Konektivita ZŠ '!P120</f>
        <v>0</v>
      </c>
      <c r="AV101" s="127">
        <f>'007 - Konektivita ZŠ '!J33</f>
        <v>0</v>
      </c>
      <c r="AW101" s="127">
        <f>'007 - Konektivita ZŠ '!J34</f>
        <v>0</v>
      </c>
      <c r="AX101" s="127">
        <f>'007 - Konektivita ZŠ '!J35</f>
        <v>0</v>
      </c>
      <c r="AY101" s="127">
        <f>'007 - Konektivita ZŠ '!J36</f>
        <v>0</v>
      </c>
      <c r="AZ101" s="127">
        <f>'007 - Konektivita ZŠ '!F33</f>
        <v>0</v>
      </c>
      <c r="BA101" s="127">
        <f>'007 - Konektivita ZŠ '!F34</f>
        <v>0</v>
      </c>
      <c r="BB101" s="127">
        <f>'007 - Konektivita ZŠ '!F35</f>
        <v>0</v>
      </c>
      <c r="BC101" s="127">
        <f>'007 - Konektivita ZŠ '!F36</f>
        <v>0</v>
      </c>
      <c r="BD101" s="129">
        <f>'007 - Konektivita ZŠ '!F37</f>
        <v>0</v>
      </c>
      <c r="BE101" s="7"/>
      <c r="BT101" s="130" t="s">
        <v>85</v>
      </c>
      <c r="BV101" s="130" t="s">
        <v>79</v>
      </c>
      <c r="BW101" s="130" t="s">
        <v>105</v>
      </c>
      <c r="BX101" s="130" t="s">
        <v>5</v>
      </c>
      <c r="CL101" s="130" t="s">
        <v>1</v>
      </c>
      <c r="CM101" s="130" t="s">
        <v>87</v>
      </c>
    </row>
    <row r="102" s="7" customFormat="1" ht="16.5" customHeight="1">
      <c r="A102" s="118" t="s">
        <v>81</v>
      </c>
      <c r="B102" s="119"/>
      <c r="C102" s="120"/>
      <c r="D102" s="121" t="s">
        <v>106</v>
      </c>
      <c r="E102" s="121"/>
      <c r="F102" s="121"/>
      <c r="G102" s="121"/>
      <c r="H102" s="121"/>
      <c r="I102" s="122"/>
      <c r="J102" s="121" t="s">
        <v>107</v>
      </c>
      <c r="K102" s="121"/>
      <c r="L102" s="121"/>
      <c r="M102" s="121"/>
      <c r="N102" s="121"/>
      <c r="O102" s="121"/>
      <c r="P102" s="121"/>
      <c r="Q102" s="121"/>
      <c r="R102" s="121"/>
      <c r="S102" s="121"/>
      <c r="T102" s="121"/>
      <c r="U102" s="121"/>
      <c r="V102" s="121"/>
      <c r="W102" s="121"/>
      <c r="X102" s="121"/>
      <c r="Y102" s="121"/>
      <c r="Z102" s="121"/>
      <c r="AA102" s="121"/>
      <c r="AB102" s="121"/>
      <c r="AC102" s="121"/>
      <c r="AD102" s="121"/>
      <c r="AE102" s="121"/>
      <c r="AF102" s="121"/>
      <c r="AG102" s="123">
        <f>'008 - Stavební práce pro ...'!J30</f>
        <v>0</v>
      </c>
      <c r="AH102" s="122"/>
      <c r="AI102" s="122"/>
      <c r="AJ102" s="122"/>
      <c r="AK102" s="122"/>
      <c r="AL102" s="122"/>
      <c r="AM102" s="122"/>
      <c r="AN102" s="123">
        <f>SUM(AG102,AT102)</f>
        <v>0</v>
      </c>
      <c r="AO102" s="122"/>
      <c r="AP102" s="122"/>
      <c r="AQ102" s="124" t="s">
        <v>84</v>
      </c>
      <c r="AR102" s="125"/>
      <c r="AS102" s="126">
        <v>0</v>
      </c>
      <c r="AT102" s="127">
        <f>ROUND(SUM(AV102:AW102),2)</f>
        <v>0</v>
      </c>
      <c r="AU102" s="128">
        <f>'008 - Stavební práce pro ...'!P125</f>
        <v>0</v>
      </c>
      <c r="AV102" s="127">
        <f>'008 - Stavební práce pro ...'!J33</f>
        <v>0</v>
      </c>
      <c r="AW102" s="127">
        <f>'008 - Stavební práce pro ...'!J34</f>
        <v>0</v>
      </c>
      <c r="AX102" s="127">
        <f>'008 - Stavební práce pro ...'!J35</f>
        <v>0</v>
      </c>
      <c r="AY102" s="127">
        <f>'008 - Stavební práce pro ...'!J36</f>
        <v>0</v>
      </c>
      <c r="AZ102" s="127">
        <f>'008 - Stavební práce pro ...'!F33</f>
        <v>0</v>
      </c>
      <c r="BA102" s="127">
        <f>'008 - Stavební práce pro ...'!F34</f>
        <v>0</v>
      </c>
      <c r="BB102" s="127">
        <f>'008 - Stavební práce pro ...'!F35</f>
        <v>0</v>
      </c>
      <c r="BC102" s="127">
        <f>'008 - Stavební práce pro ...'!F36</f>
        <v>0</v>
      </c>
      <c r="BD102" s="129">
        <f>'008 - Stavební práce pro ...'!F37</f>
        <v>0</v>
      </c>
      <c r="BE102" s="7"/>
      <c r="BT102" s="130" t="s">
        <v>85</v>
      </c>
      <c r="BV102" s="130" t="s">
        <v>79</v>
      </c>
      <c r="BW102" s="130" t="s">
        <v>108</v>
      </c>
      <c r="BX102" s="130" t="s">
        <v>5</v>
      </c>
      <c r="CL102" s="130" t="s">
        <v>1</v>
      </c>
      <c r="CM102" s="130" t="s">
        <v>87</v>
      </c>
    </row>
    <row r="103" s="7" customFormat="1" ht="16.5" customHeight="1">
      <c r="A103" s="118" t="s">
        <v>81</v>
      </c>
      <c r="B103" s="119"/>
      <c r="C103" s="120"/>
      <c r="D103" s="121" t="s">
        <v>109</v>
      </c>
      <c r="E103" s="121"/>
      <c r="F103" s="121"/>
      <c r="G103" s="121"/>
      <c r="H103" s="121"/>
      <c r="I103" s="122"/>
      <c r="J103" s="121" t="s">
        <v>110</v>
      </c>
      <c r="K103" s="121"/>
      <c r="L103" s="121"/>
      <c r="M103" s="121"/>
      <c r="N103" s="121"/>
      <c r="O103" s="121"/>
      <c r="P103" s="121"/>
      <c r="Q103" s="121"/>
      <c r="R103" s="121"/>
      <c r="S103" s="121"/>
      <c r="T103" s="121"/>
      <c r="U103" s="121"/>
      <c r="V103" s="121"/>
      <c r="W103" s="121"/>
      <c r="X103" s="121"/>
      <c r="Y103" s="121"/>
      <c r="Z103" s="121"/>
      <c r="AA103" s="121"/>
      <c r="AB103" s="121"/>
      <c r="AC103" s="121"/>
      <c r="AD103" s="121"/>
      <c r="AE103" s="121"/>
      <c r="AF103" s="121"/>
      <c r="AG103" s="123">
        <f>'009 - Konektivita MŠ'!J30</f>
        <v>0</v>
      </c>
      <c r="AH103" s="122"/>
      <c r="AI103" s="122"/>
      <c r="AJ103" s="122"/>
      <c r="AK103" s="122"/>
      <c r="AL103" s="122"/>
      <c r="AM103" s="122"/>
      <c r="AN103" s="123">
        <f>SUM(AG103,AT103)</f>
        <v>0</v>
      </c>
      <c r="AO103" s="122"/>
      <c r="AP103" s="122"/>
      <c r="AQ103" s="124" t="s">
        <v>84</v>
      </c>
      <c r="AR103" s="125"/>
      <c r="AS103" s="126">
        <v>0</v>
      </c>
      <c r="AT103" s="127">
        <f>ROUND(SUM(AV103:AW103),2)</f>
        <v>0</v>
      </c>
      <c r="AU103" s="128">
        <f>'009 - Konektivita MŠ'!P120</f>
        <v>0</v>
      </c>
      <c r="AV103" s="127">
        <f>'009 - Konektivita MŠ'!J33</f>
        <v>0</v>
      </c>
      <c r="AW103" s="127">
        <f>'009 - Konektivita MŠ'!J34</f>
        <v>0</v>
      </c>
      <c r="AX103" s="127">
        <f>'009 - Konektivita MŠ'!J35</f>
        <v>0</v>
      </c>
      <c r="AY103" s="127">
        <f>'009 - Konektivita MŠ'!J36</f>
        <v>0</v>
      </c>
      <c r="AZ103" s="127">
        <f>'009 - Konektivita MŠ'!F33</f>
        <v>0</v>
      </c>
      <c r="BA103" s="127">
        <f>'009 - Konektivita MŠ'!F34</f>
        <v>0</v>
      </c>
      <c r="BB103" s="127">
        <f>'009 - Konektivita MŠ'!F35</f>
        <v>0</v>
      </c>
      <c r="BC103" s="127">
        <f>'009 - Konektivita MŠ'!F36</f>
        <v>0</v>
      </c>
      <c r="BD103" s="129">
        <f>'009 - Konektivita MŠ'!F37</f>
        <v>0</v>
      </c>
      <c r="BE103" s="7"/>
      <c r="BT103" s="130" t="s">
        <v>85</v>
      </c>
      <c r="BV103" s="130" t="s">
        <v>79</v>
      </c>
      <c r="BW103" s="130" t="s">
        <v>111</v>
      </c>
      <c r="BX103" s="130" t="s">
        <v>5</v>
      </c>
      <c r="CL103" s="130" t="s">
        <v>1</v>
      </c>
      <c r="CM103" s="130" t="s">
        <v>87</v>
      </c>
    </row>
    <row r="104" s="7" customFormat="1" ht="16.5" customHeight="1">
      <c r="A104" s="118" t="s">
        <v>81</v>
      </c>
      <c r="B104" s="119"/>
      <c r="C104" s="120"/>
      <c r="D104" s="121" t="s">
        <v>112</v>
      </c>
      <c r="E104" s="121"/>
      <c r="F104" s="121"/>
      <c r="G104" s="121"/>
      <c r="H104" s="121"/>
      <c r="I104" s="122"/>
      <c r="J104" s="121" t="s">
        <v>113</v>
      </c>
      <c r="K104" s="121"/>
      <c r="L104" s="121"/>
      <c r="M104" s="121"/>
      <c r="N104" s="121"/>
      <c r="O104" s="121"/>
      <c r="P104" s="121"/>
      <c r="Q104" s="121"/>
      <c r="R104" s="121"/>
      <c r="S104" s="121"/>
      <c r="T104" s="121"/>
      <c r="U104" s="121"/>
      <c r="V104" s="121"/>
      <c r="W104" s="121"/>
      <c r="X104" s="121"/>
      <c r="Y104" s="121"/>
      <c r="Z104" s="121"/>
      <c r="AA104" s="121"/>
      <c r="AB104" s="121"/>
      <c r="AC104" s="121"/>
      <c r="AD104" s="121"/>
      <c r="AE104" s="121"/>
      <c r="AF104" s="121"/>
      <c r="AG104" s="123">
        <f>'010 - Stavební práce pro ...'!J30</f>
        <v>0</v>
      </c>
      <c r="AH104" s="122"/>
      <c r="AI104" s="122"/>
      <c r="AJ104" s="122"/>
      <c r="AK104" s="122"/>
      <c r="AL104" s="122"/>
      <c r="AM104" s="122"/>
      <c r="AN104" s="123">
        <f>SUM(AG104,AT104)</f>
        <v>0</v>
      </c>
      <c r="AO104" s="122"/>
      <c r="AP104" s="122"/>
      <c r="AQ104" s="124" t="s">
        <v>84</v>
      </c>
      <c r="AR104" s="125"/>
      <c r="AS104" s="131">
        <v>0</v>
      </c>
      <c r="AT104" s="132">
        <f>ROUND(SUM(AV104:AW104),2)</f>
        <v>0</v>
      </c>
      <c r="AU104" s="133">
        <f>'010 - Stavební práce pro ...'!P125</f>
        <v>0</v>
      </c>
      <c r="AV104" s="132">
        <f>'010 - Stavební práce pro ...'!J33</f>
        <v>0</v>
      </c>
      <c r="AW104" s="132">
        <f>'010 - Stavební práce pro ...'!J34</f>
        <v>0</v>
      </c>
      <c r="AX104" s="132">
        <f>'010 - Stavební práce pro ...'!J35</f>
        <v>0</v>
      </c>
      <c r="AY104" s="132">
        <f>'010 - Stavební práce pro ...'!J36</f>
        <v>0</v>
      </c>
      <c r="AZ104" s="132">
        <f>'010 - Stavební práce pro ...'!F33</f>
        <v>0</v>
      </c>
      <c r="BA104" s="132">
        <f>'010 - Stavební práce pro ...'!F34</f>
        <v>0</v>
      </c>
      <c r="BB104" s="132">
        <f>'010 - Stavební práce pro ...'!F35</f>
        <v>0</v>
      </c>
      <c r="BC104" s="132">
        <f>'010 - Stavební práce pro ...'!F36</f>
        <v>0</v>
      </c>
      <c r="BD104" s="134">
        <f>'010 - Stavební práce pro ...'!F37</f>
        <v>0</v>
      </c>
      <c r="BE104" s="7"/>
      <c r="BT104" s="130" t="s">
        <v>85</v>
      </c>
      <c r="BV104" s="130" t="s">
        <v>79</v>
      </c>
      <c r="BW104" s="130" t="s">
        <v>114</v>
      </c>
      <c r="BX104" s="130" t="s">
        <v>5</v>
      </c>
      <c r="CL104" s="130" t="s">
        <v>1</v>
      </c>
      <c r="CM104" s="130" t="s">
        <v>87</v>
      </c>
    </row>
    <row r="105" s="2" customFormat="1" ht="30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F105" s="39"/>
      <c r="AG105" s="39"/>
      <c r="AH105" s="39"/>
      <c r="AI105" s="39"/>
      <c r="AJ105" s="39"/>
      <c r="AK105" s="39"/>
      <c r="AL105" s="39"/>
      <c r="AM105" s="39"/>
      <c r="AN105" s="39"/>
      <c r="AO105" s="39"/>
      <c r="AP105" s="39"/>
      <c r="AQ105" s="39"/>
      <c r="AR105" s="43"/>
      <c r="AS105" s="37"/>
      <c r="AT105" s="37"/>
      <c r="AU105" s="37"/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  <c r="R106" s="66"/>
      <c r="S106" s="66"/>
      <c r="T106" s="66"/>
      <c r="U106" s="66"/>
      <c r="V106" s="66"/>
      <c r="W106" s="66"/>
      <c r="X106" s="66"/>
      <c r="Y106" s="66"/>
      <c r="Z106" s="66"/>
      <c r="AA106" s="66"/>
      <c r="AB106" s="66"/>
      <c r="AC106" s="66"/>
      <c r="AD106" s="66"/>
      <c r="AE106" s="66"/>
      <c r="AF106" s="66"/>
      <c r="AG106" s="66"/>
      <c r="AH106" s="66"/>
      <c r="AI106" s="66"/>
      <c r="AJ106" s="66"/>
      <c r="AK106" s="66"/>
      <c r="AL106" s="66"/>
      <c r="AM106" s="66"/>
      <c r="AN106" s="66"/>
      <c r="AO106" s="66"/>
      <c r="AP106" s="66"/>
      <c r="AQ106" s="66"/>
      <c r="AR106" s="43"/>
      <c r="AS106" s="37"/>
      <c r="AT106" s="37"/>
      <c r="AU106" s="37"/>
      <c r="AV106" s="37"/>
      <c r="AW106" s="37"/>
      <c r="AX106" s="37"/>
      <c r="AY106" s="37"/>
      <c r="AZ106" s="37"/>
      <c r="BA106" s="37"/>
      <c r="BB106" s="37"/>
      <c r="BC106" s="37"/>
      <c r="BD106" s="37"/>
      <c r="BE106" s="37"/>
    </row>
  </sheetData>
  <sheetProtection sheet="1" formatColumns="0" formatRows="0" objects="1" scenarios="1" spinCount="100000" saltValue="2oV1sf1Pw/Um49m0F1oa513NUEjrfNlRXIV1hzgLTlWo3VVPvrFonjkvjhjC2jf2XHKke6/WCIZPJZ5r8coVZg==" hashValue="rOiclmDAchZP5QXVxg68hMazUGEHgheAJ7AuthDCr+TatqnNLFUvTrm1jCrJiDi63eADszH9kVPR/GJJzRVwbA==" algorithmName="SHA-512" password="CC35"/>
  <mergeCells count="78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O8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94:AP94"/>
  </mergeCells>
  <hyperlinks>
    <hyperlink ref="A95" location="'001 - Jazyková učebna vč....'!C2" display="/"/>
    <hyperlink ref="A96" location="'002 - Zdravotechnika'!C2" display="/"/>
    <hyperlink ref="A97" location="'003 - Vzduchotechnika '!C2" display="/"/>
    <hyperlink ref="A98" location="'004 - Elektroinstalace'!C2" display="/"/>
    <hyperlink ref="A99" location="'005 - Vedlejší a ostatní ...'!C2" display="/"/>
    <hyperlink ref="A100" location="'006 - Vedlejší a ostatní ...'!C2" display="/"/>
    <hyperlink ref="A101" location="'007 - Konektivita ZŠ '!C2" display="/"/>
    <hyperlink ref="A102" location="'008 - Stavební práce pro ...'!C2" display="/"/>
    <hyperlink ref="A103" location="'009 - Konektivita MŠ'!C2" display="/"/>
    <hyperlink ref="A104" location="'010 - Stavební práce pro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111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87</v>
      </c>
    </row>
    <row r="4" hidden="1" s="1" customFormat="1" ht="24.96" customHeight="1">
      <c r="B4" s="19"/>
      <c r="D4" s="139" t="s">
        <v>115</v>
      </c>
      <c r="I4" s="135"/>
      <c r="L4" s="19"/>
      <c r="M4" s="140" t="s">
        <v>10</v>
      </c>
      <c r="AT4" s="16" t="s">
        <v>4</v>
      </c>
    </row>
    <row r="5" hidden="1" s="1" customFormat="1" ht="6.96" customHeight="1">
      <c r="B5" s="19"/>
      <c r="I5" s="135"/>
      <c r="L5" s="19"/>
    </row>
    <row r="6" hidden="1" s="1" customFormat="1" ht="12" customHeight="1">
      <c r="B6" s="19"/>
      <c r="D6" s="141" t="s">
        <v>16</v>
      </c>
      <c r="I6" s="135"/>
      <c r="L6" s="19"/>
    </row>
    <row r="7" hidden="1" s="1" customFormat="1" ht="16.5" customHeight="1">
      <c r="B7" s="19"/>
      <c r="E7" s="142" t="str">
        <f>'Rekapitulace stavby'!K6</f>
        <v>Rekostrukce a vybavení odborných učeben na ZŠ Družba - stavba</v>
      </c>
      <c r="F7" s="141"/>
      <c r="G7" s="141"/>
      <c r="H7" s="141"/>
      <c r="I7" s="135"/>
      <c r="L7" s="19"/>
    </row>
    <row r="8" hidden="1" s="2" customFormat="1" ht="12" customHeight="1">
      <c r="A8" s="37"/>
      <c r="B8" s="43"/>
      <c r="C8" s="37"/>
      <c r="D8" s="141" t="s">
        <v>116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4" t="s">
        <v>1526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41" t="s">
        <v>18</v>
      </c>
      <c r="E11" s="37"/>
      <c r="F11" s="145" t="s">
        <v>1</v>
      </c>
      <c r="G11" s="37"/>
      <c r="H11" s="37"/>
      <c r="I11" s="146" t="s">
        <v>20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41" t="s">
        <v>21</v>
      </c>
      <c r="E12" s="37"/>
      <c r="F12" s="145" t="s">
        <v>1029</v>
      </c>
      <c r="G12" s="37"/>
      <c r="H12" s="37"/>
      <c r="I12" s="146" t="s">
        <v>23</v>
      </c>
      <c r="J12" s="147" t="str">
        <f>'Rekapitulace stavby'!AN8</f>
        <v>28. 2. 2019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1" t="s">
        <v>25</v>
      </c>
      <c r="E14" s="37"/>
      <c r="F14" s="37"/>
      <c r="G14" s="37"/>
      <c r="H14" s="37"/>
      <c r="I14" s="146" t="s">
        <v>26</v>
      </c>
      <c r="J14" s="145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5" t="str">
        <f>IF('Rekapitulace stavby'!E11="","",'Rekapitulace stavby'!E11)</f>
        <v>Statutární město Karviná</v>
      </c>
      <c r="F15" s="37"/>
      <c r="G15" s="37"/>
      <c r="H15" s="37"/>
      <c r="I15" s="146" t="s">
        <v>28</v>
      </c>
      <c r="J15" s="145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41" t="s">
        <v>29</v>
      </c>
      <c r="E17" s="37"/>
      <c r="F17" s="37"/>
      <c r="G17" s="37"/>
      <c r="H17" s="37"/>
      <c r="I17" s="146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5"/>
      <c r="G18" s="145"/>
      <c r="H18" s="145"/>
      <c r="I18" s="146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41" t="s">
        <v>31</v>
      </c>
      <c r="E20" s="37"/>
      <c r="F20" s="37"/>
      <c r="G20" s="37"/>
      <c r="H20" s="37"/>
      <c r="I20" s="146" t="s">
        <v>26</v>
      </c>
      <c r="J20" s="145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5" t="str">
        <f>IF('Rekapitulace stavby'!E17="","",'Rekapitulace stavby'!E17)</f>
        <v>ATRIS s.r.o.</v>
      </c>
      <c r="F21" s="37"/>
      <c r="G21" s="37"/>
      <c r="H21" s="37"/>
      <c r="I21" s="146" t="s">
        <v>28</v>
      </c>
      <c r="J21" s="145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41" t="s">
        <v>34</v>
      </c>
      <c r="E23" s="37"/>
      <c r="F23" s="37"/>
      <c r="G23" s="37"/>
      <c r="H23" s="37"/>
      <c r="I23" s="146" t="s">
        <v>26</v>
      </c>
      <c r="J23" s="145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5" t="str">
        <f>IF('Rekapitulace stavby'!E20="","",'Rekapitulace stavby'!E20)</f>
        <v>Barbora Kyšková</v>
      </c>
      <c r="F24" s="37"/>
      <c r="G24" s="37"/>
      <c r="H24" s="37"/>
      <c r="I24" s="146" t="s">
        <v>28</v>
      </c>
      <c r="J24" s="145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41" t="s">
        <v>36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55" t="s">
        <v>37</v>
      </c>
      <c r="E30" s="37"/>
      <c r="F30" s="37"/>
      <c r="G30" s="37"/>
      <c r="H30" s="37"/>
      <c r="I30" s="143"/>
      <c r="J30" s="156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7" t="s">
        <v>39</v>
      </c>
      <c r="G32" s="37"/>
      <c r="H32" s="37"/>
      <c r="I32" s="158" t="s">
        <v>38</v>
      </c>
      <c r="J32" s="157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9" t="s">
        <v>41</v>
      </c>
      <c r="E33" s="141" t="s">
        <v>42</v>
      </c>
      <c r="F33" s="160">
        <f>ROUND((SUM(BE120:BE157)),  2)</f>
        <v>0</v>
      </c>
      <c r="G33" s="37"/>
      <c r="H33" s="37"/>
      <c r="I33" s="161">
        <v>0.20999999999999999</v>
      </c>
      <c r="J33" s="160">
        <f>ROUND(((SUM(BE120:BE157))*I33),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41" t="s">
        <v>43</v>
      </c>
      <c r="F34" s="160">
        <f>ROUND((SUM(BF120:BF157)),  2)</f>
        <v>0</v>
      </c>
      <c r="G34" s="37"/>
      <c r="H34" s="37"/>
      <c r="I34" s="161">
        <v>0.14999999999999999</v>
      </c>
      <c r="J34" s="160">
        <f>ROUND(((SUM(BF120:BF157))*I34),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44</v>
      </c>
      <c r="F35" s="160">
        <f>ROUND((SUM(BG120:BG157)),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45</v>
      </c>
      <c r="F36" s="160">
        <f>ROUND((SUM(BH120:BH157)),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46</v>
      </c>
      <c r="F37" s="160">
        <f>ROUND((SUM(BI120:BI157)),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62"/>
      <c r="D39" s="163" t="s">
        <v>47</v>
      </c>
      <c r="E39" s="164"/>
      <c r="F39" s="164"/>
      <c r="G39" s="165" t="s">
        <v>48</v>
      </c>
      <c r="H39" s="166" t="s">
        <v>49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I41" s="135"/>
      <c r="L41" s="19"/>
    </row>
    <row r="42" hidden="1" s="1" customFormat="1" ht="14.4" customHeight="1">
      <c r="B42" s="19"/>
      <c r="I42" s="135"/>
      <c r="L42" s="19"/>
    </row>
    <row r="43" hidden="1" s="1" customFormat="1" ht="14.4" customHeight="1">
      <c r="B43" s="19"/>
      <c r="I43" s="135"/>
      <c r="L43" s="19"/>
    </row>
    <row r="44" hidden="1" s="1" customFormat="1" ht="14.4" customHeight="1">
      <c r="B44" s="19"/>
      <c r="I44" s="135"/>
      <c r="L44" s="19"/>
    </row>
    <row r="45" hidden="1" s="1" customFormat="1" ht="14.4" customHeight="1">
      <c r="B45" s="19"/>
      <c r="I45" s="135"/>
      <c r="L45" s="19"/>
    </row>
    <row r="46" hidden="1" s="1" customFormat="1" ht="14.4" customHeight="1">
      <c r="B46" s="19"/>
      <c r="I46" s="135"/>
      <c r="L46" s="19"/>
    </row>
    <row r="47" hidden="1" s="1" customFormat="1" ht="14.4" customHeight="1">
      <c r="B47" s="19"/>
      <c r="I47" s="135"/>
      <c r="L47" s="19"/>
    </row>
    <row r="48" hidden="1" s="1" customFormat="1" ht="14.4" customHeight="1">
      <c r="B48" s="19"/>
      <c r="I48" s="135"/>
      <c r="L48" s="19"/>
    </row>
    <row r="49" hidden="1" s="1" customFormat="1" ht="14.4" customHeight="1">
      <c r="B49" s="19"/>
      <c r="I49" s="135"/>
      <c r="L49" s="19"/>
    </row>
    <row r="50" hidden="1" s="2" customFormat="1" ht="14.4" customHeight="1">
      <c r="B50" s="62"/>
      <c r="D50" s="170" t="s">
        <v>50</v>
      </c>
      <c r="E50" s="171"/>
      <c r="F50" s="171"/>
      <c r="G50" s="170" t="s">
        <v>51</v>
      </c>
      <c r="H50" s="171"/>
      <c r="I50" s="172"/>
      <c r="J50" s="171"/>
      <c r="K50" s="171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52</v>
      </c>
      <c r="E61" s="174"/>
      <c r="F61" s="175" t="s">
        <v>53</v>
      </c>
      <c r="G61" s="173" t="s">
        <v>52</v>
      </c>
      <c r="H61" s="174"/>
      <c r="I61" s="176"/>
      <c r="J61" s="177" t="s">
        <v>53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0" t="s">
        <v>54</v>
      </c>
      <c r="E65" s="178"/>
      <c r="F65" s="178"/>
      <c r="G65" s="170" t="s">
        <v>55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52</v>
      </c>
      <c r="E76" s="174"/>
      <c r="F76" s="175" t="s">
        <v>53</v>
      </c>
      <c r="G76" s="173" t="s">
        <v>52</v>
      </c>
      <c r="H76" s="174"/>
      <c r="I76" s="176"/>
      <c r="J76" s="177" t="s">
        <v>53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118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Rekostrukce a vybavení odborných učeben na ZŠ Družba - stavba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009 - Konektivita MŠ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 xml:space="preserve"> </v>
      </c>
      <c r="G89" s="39"/>
      <c r="H89" s="39"/>
      <c r="I89" s="146" t="s">
        <v>23</v>
      </c>
      <c r="J89" s="78" t="str">
        <f>IF(J12="","",J12)</f>
        <v>28. 2. 2019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Statutární město Karviná</v>
      </c>
      <c r="G91" s="39"/>
      <c r="H91" s="39"/>
      <c r="I91" s="146" t="s">
        <v>31</v>
      </c>
      <c r="J91" s="35" t="str">
        <f>E21</f>
        <v>ATRIS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146" t="s">
        <v>34</v>
      </c>
      <c r="J92" s="35" t="str">
        <f>E24</f>
        <v>Barbora Kyšková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119</v>
      </c>
      <c r="D94" s="188"/>
      <c r="E94" s="188"/>
      <c r="F94" s="188"/>
      <c r="G94" s="188"/>
      <c r="H94" s="188"/>
      <c r="I94" s="189"/>
      <c r="J94" s="190" t="s">
        <v>120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121</v>
      </c>
      <c r="D96" s="39"/>
      <c r="E96" s="39"/>
      <c r="F96" s="39"/>
      <c r="G96" s="39"/>
      <c r="H96" s="39"/>
      <c r="I96" s="143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122</v>
      </c>
    </row>
    <row r="97" s="9" customFormat="1" ht="24.96" customHeight="1">
      <c r="A97" s="9"/>
      <c r="B97" s="192"/>
      <c r="C97" s="193"/>
      <c r="D97" s="194" t="s">
        <v>1350</v>
      </c>
      <c r="E97" s="195"/>
      <c r="F97" s="195"/>
      <c r="G97" s="195"/>
      <c r="H97" s="195"/>
      <c r="I97" s="196"/>
      <c r="J97" s="197">
        <f>J121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1351</v>
      </c>
      <c r="E98" s="202"/>
      <c r="F98" s="202"/>
      <c r="G98" s="202"/>
      <c r="H98" s="202"/>
      <c r="I98" s="203"/>
      <c r="J98" s="204">
        <f>J122</f>
        <v>0</v>
      </c>
      <c r="K98" s="200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200"/>
      <c r="D99" s="201" t="s">
        <v>1352</v>
      </c>
      <c r="E99" s="202"/>
      <c r="F99" s="202"/>
      <c r="G99" s="202"/>
      <c r="H99" s="202"/>
      <c r="I99" s="203"/>
      <c r="J99" s="204">
        <f>J135</f>
        <v>0</v>
      </c>
      <c r="K99" s="200"/>
      <c r="L99" s="20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200"/>
      <c r="D100" s="201" t="s">
        <v>1353</v>
      </c>
      <c r="E100" s="202"/>
      <c r="F100" s="202"/>
      <c r="G100" s="202"/>
      <c r="H100" s="202"/>
      <c r="I100" s="203"/>
      <c r="J100" s="204">
        <f>J154</f>
        <v>0</v>
      </c>
      <c r="K100" s="200"/>
      <c r="L100" s="20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143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182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185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143</v>
      </c>
      <c r="D107" s="39"/>
      <c r="E107" s="39"/>
      <c r="F107" s="39"/>
      <c r="G107" s="39"/>
      <c r="H107" s="39"/>
      <c r="I107" s="143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143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143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86" t="str">
        <f>E7</f>
        <v>Rekostrukce a vybavení odborných učeben na ZŠ Družba - stavba</v>
      </c>
      <c r="F110" s="31"/>
      <c r="G110" s="31"/>
      <c r="H110" s="31"/>
      <c r="I110" s="143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116</v>
      </c>
      <c r="D111" s="39"/>
      <c r="E111" s="39"/>
      <c r="F111" s="39"/>
      <c r="G111" s="39"/>
      <c r="H111" s="39"/>
      <c r="I111" s="143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>009 - Konektivita MŠ</v>
      </c>
      <c r="F112" s="39"/>
      <c r="G112" s="39"/>
      <c r="H112" s="39"/>
      <c r="I112" s="143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143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21</v>
      </c>
      <c r="D114" s="39"/>
      <c r="E114" s="39"/>
      <c r="F114" s="26" t="str">
        <f>F12</f>
        <v xml:space="preserve"> </v>
      </c>
      <c r="G114" s="39"/>
      <c r="H114" s="39"/>
      <c r="I114" s="146" t="s">
        <v>23</v>
      </c>
      <c r="J114" s="78" t="str">
        <f>IF(J12="","",J12)</f>
        <v>28. 2. 2019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143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25</v>
      </c>
      <c r="D116" s="39"/>
      <c r="E116" s="39"/>
      <c r="F116" s="26" t="str">
        <f>E15</f>
        <v>Statutární město Karviná</v>
      </c>
      <c r="G116" s="39"/>
      <c r="H116" s="39"/>
      <c r="I116" s="146" t="s">
        <v>31</v>
      </c>
      <c r="J116" s="35" t="str">
        <f>E21</f>
        <v>ATRIS s.r.o.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29</v>
      </c>
      <c r="D117" s="39"/>
      <c r="E117" s="39"/>
      <c r="F117" s="26" t="str">
        <f>IF(E18="","",E18)</f>
        <v>Vyplň údaj</v>
      </c>
      <c r="G117" s="39"/>
      <c r="H117" s="39"/>
      <c r="I117" s="146" t="s">
        <v>34</v>
      </c>
      <c r="J117" s="35" t="str">
        <f>E24</f>
        <v>Barbora Kyšková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143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206"/>
      <c r="B119" s="207"/>
      <c r="C119" s="208" t="s">
        <v>144</v>
      </c>
      <c r="D119" s="209" t="s">
        <v>62</v>
      </c>
      <c r="E119" s="209" t="s">
        <v>58</v>
      </c>
      <c r="F119" s="209" t="s">
        <v>59</v>
      </c>
      <c r="G119" s="209" t="s">
        <v>145</v>
      </c>
      <c r="H119" s="209" t="s">
        <v>146</v>
      </c>
      <c r="I119" s="210" t="s">
        <v>147</v>
      </c>
      <c r="J119" s="209" t="s">
        <v>120</v>
      </c>
      <c r="K119" s="211" t="s">
        <v>148</v>
      </c>
      <c r="L119" s="212"/>
      <c r="M119" s="99" t="s">
        <v>1</v>
      </c>
      <c r="N119" s="100" t="s">
        <v>41</v>
      </c>
      <c r="O119" s="100" t="s">
        <v>149</v>
      </c>
      <c r="P119" s="100" t="s">
        <v>150</v>
      </c>
      <c r="Q119" s="100" t="s">
        <v>151</v>
      </c>
      <c r="R119" s="100" t="s">
        <v>152</v>
      </c>
      <c r="S119" s="100" t="s">
        <v>153</v>
      </c>
      <c r="T119" s="101" t="s">
        <v>154</v>
      </c>
      <c r="U119" s="206"/>
      <c r="V119" s="206"/>
      <c r="W119" s="206"/>
      <c r="X119" s="206"/>
      <c r="Y119" s="206"/>
      <c r="Z119" s="206"/>
      <c r="AA119" s="206"/>
      <c r="AB119" s="206"/>
      <c r="AC119" s="206"/>
      <c r="AD119" s="206"/>
      <c r="AE119" s="206"/>
    </row>
    <row r="120" s="2" customFormat="1" ht="22.8" customHeight="1">
      <c r="A120" s="37"/>
      <c r="B120" s="38"/>
      <c r="C120" s="106" t="s">
        <v>155</v>
      </c>
      <c r="D120" s="39"/>
      <c r="E120" s="39"/>
      <c r="F120" s="39"/>
      <c r="G120" s="39"/>
      <c r="H120" s="39"/>
      <c r="I120" s="143"/>
      <c r="J120" s="213">
        <f>BK120</f>
        <v>0</v>
      </c>
      <c r="K120" s="39"/>
      <c r="L120" s="43"/>
      <c r="M120" s="102"/>
      <c r="N120" s="214"/>
      <c r="O120" s="103"/>
      <c r="P120" s="215">
        <f>P121</f>
        <v>0</v>
      </c>
      <c r="Q120" s="103"/>
      <c r="R120" s="215">
        <f>R121</f>
        <v>0</v>
      </c>
      <c r="S120" s="103"/>
      <c r="T120" s="216">
        <f>T121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76</v>
      </c>
      <c r="AU120" s="16" t="s">
        <v>122</v>
      </c>
      <c r="BK120" s="217">
        <f>BK121</f>
        <v>0</v>
      </c>
    </row>
    <row r="121" s="12" customFormat="1" ht="25.92" customHeight="1">
      <c r="A121" s="12"/>
      <c r="B121" s="218"/>
      <c r="C121" s="219"/>
      <c r="D121" s="220" t="s">
        <v>76</v>
      </c>
      <c r="E121" s="221" t="s">
        <v>1034</v>
      </c>
      <c r="F121" s="221" t="s">
        <v>1354</v>
      </c>
      <c r="G121" s="219"/>
      <c r="H121" s="219"/>
      <c r="I121" s="222"/>
      <c r="J121" s="223">
        <f>BK121</f>
        <v>0</v>
      </c>
      <c r="K121" s="219"/>
      <c r="L121" s="224"/>
      <c r="M121" s="225"/>
      <c r="N121" s="226"/>
      <c r="O121" s="226"/>
      <c r="P121" s="227">
        <f>P122+P135+P154</f>
        <v>0</v>
      </c>
      <c r="Q121" s="226"/>
      <c r="R121" s="227">
        <f>R122+R135+R154</f>
        <v>0</v>
      </c>
      <c r="S121" s="226"/>
      <c r="T121" s="228">
        <f>T122+T135+T154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9" t="s">
        <v>85</v>
      </c>
      <c r="AT121" s="230" t="s">
        <v>76</v>
      </c>
      <c r="AU121" s="230" t="s">
        <v>77</v>
      </c>
      <c r="AY121" s="229" t="s">
        <v>158</v>
      </c>
      <c r="BK121" s="231">
        <f>BK122+BK135+BK154</f>
        <v>0</v>
      </c>
    </row>
    <row r="122" s="12" customFormat="1" ht="22.8" customHeight="1">
      <c r="A122" s="12"/>
      <c r="B122" s="218"/>
      <c r="C122" s="219"/>
      <c r="D122" s="220" t="s">
        <v>76</v>
      </c>
      <c r="E122" s="232" t="s">
        <v>1046</v>
      </c>
      <c r="F122" s="232" t="s">
        <v>1355</v>
      </c>
      <c r="G122" s="219"/>
      <c r="H122" s="219"/>
      <c r="I122" s="222"/>
      <c r="J122" s="233">
        <f>BK122</f>
        <v>0</v>
      </c>
      <c r="K122" s="219"/>
      <c r="L122" s="224"/>
      <c r="M122" s="225"/>
      <c r="N122" s="226"/>
      <c r="O122" s="226"/>
      <c r="P122" s="227">
        <f>SUM(P123:P134)</f>
        <v>0</v>
      </c>
      <c r="Q122" s="226"/>
      <c r="R122" s="227">
        <f>SUM(R123:R134)</f>
        <v>0</v>
      </c>
      <c r="S122" s="226"/>
      <c r="T122" s="228">
        <f>SUM(T123:T134)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9" t="s">
        <v>85</v>
      </c>
      <c r="AT122" s="230" t="s">
        <v>76</v>
      </c>
      <c r="AU122" s="230" t="s">
        <v>85</v>
      </c>
      <c r="AY122" s="229" t="s">
        <v>158</v>
      </c>
      <c r="BK122" s="231">
        <f>SUM(BK123:BK134)</f>
        <v>0</v>
      </c>
    </row>
    <row r="123" s="2" customFormat="1" ht="16.5" customHeight="1">
      <c r="A123" s="37"/>
      <c r="B123" s="38"/>
      <c r="C123" s="234" t="s">
        <v>85</v>
      </c>
      <c r="D123" s="234" t="s">
        <v>160</v>
      </c>
      <c r="E123" s="235" t="s">
        <v>1527</v>
      </c>
      <c r="F123" s="236" t="s">
        <v>1361</v>
      </c>
      <c r="G123" s="237" t="s">
        <v>1038</v>
      </c>
      <c r="H123" s="238">
        <v>1</v>
      </c>
      <c r="I123" s="239"/>
      <c r="J123" s="240">
        <f>ROUND(I123*H123,2)</f>
        <v>0</v>
      </c>
      <c r="K123" s="236" t="s">
        <v>1</v>
      </c>
      <c r="L123" s="43"/>
      <c r="M123" s="241" t="s">
        <v>1</v>
      </c>
      <c r="N123" s="242" t="s">
        <v>42</v>
      </c>
      <c r="O123" s="90"/>
      <c r="P123" s="243">
        <f>O123*H123</f>
        <v>0</v>
      </c>
      <c r="Q123" s="243">
        <v>0</v>
      </c>
      <c r="R123" s="243">
        <f>Q123*H123</f>
        <v>0</v>
      </c>
      <c r="S123" s="243">
        <v>0</v>
      </c>
      <c r="T123" s="244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45" t="s">
        <v>165</v>
      </c>
      <c r="AT123" s="245" t="s">
        <v>160</v>
      </c>
      <c r="AU123" s="245" t="s">
        <v>87</v>
      </c>
      <c r="AY123" s="16" t="s">
        <v>158</v>
      </c>
      <c r="BE123" s="246">
        <f>IF(N123="základní",J123,0)</f>
        <v>0</v>
      </c>
      <c r="BF123" s="246">
        <f>IF(N123="snížená",J123,0)</f>
        <v>0</v>
      </c>
      <c r="BG123" s="246">
        <f>IF(N123="zákl. přenesená",J123,0)</f>
        <v>0</v>
      </c>
      <c r="BH123" s="246">
        <f>IF(N123="sníž. přenesená",J123,0)</f>
        <v>0</v>
      </c>
      <c r="BI123" s="246">
        <f>IF(N123="nulová",J123,0)</f>
        <v>0</v>
      </c>
      <c r="BJ123" s="16" t="s">
        <v>85</v>
      </c>
      <c r="BK123" s="246">
        <f>ROUND(I123*H123,2)</f>
        <v>0</v>
      </c>
      <c r="BL123" s="16" t="s">
        <v>165</v>
      </c>
      <c r="BM123" s="245" t="s">
        <v>87</v>
      </c>
    </row>
    <row r="124" s="2" customFormat="1" ht="21.75" customHeight="1">
      <c r="A124" s="37"/>
      <c r="B124" s="38"/>
      <c r="C124" s="234" t="s">
        <v>87</v>
      </c>
      <c r="D124" s="234" t="s">
        <v>160</v>
      </c>
      <c r="E124" s="235" t="s">
        <v>1364</v>
      </c>
      <c r="F124" s="236" t="s">
        <v>1365</v>
      </c>
      <c r="G124" s="237" t="s">
        <v>1038</v>
      </c>
      <c r="H124" s="238">
        <v>1</v>
      </c>
      <c r="I124" s="239"/>
      <c r="J124" s="240">
        <f>ROUND(I124*H124,2)</f>
        <v>0</v>
      </c>
      <c r="K124" s="236" t="s">
        <v>1</v>
      </c>
      <c r="L124" s="43"/>
      <c r="M124" s="241" t="s">
        <v>1</v>
      </c>
      <c r="N124" s="242" t="s">
        <v>42</v>
      </c>
      <c r="O124" s="90"/>
      <c r="P124" s="243">
        <f>O124*H124</f>
        <v>0</v>
      </c>
      <c r="Q124" s="243">
        <v>0</v>
      </c>
      <c r="R124" s="243">
        <f>Q124*H124</f>
        <v>0</v>
      </c>
      <c r="S124" s="243">
        <v>0</v>
      </c>
      <c r="T124" s="244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45" t="s">
        <v>165</v>
      </c>
      <c r="AT124" s="245" t="s">
        <v>160</v>
      </c>
      <c r="AU124" s="245" t="s">
        <v>87</v>
      </c>
      <c r="AY124" s="16" t="s">
        <v>158</v>
      </c>
      <c r="BE124" s="246">
        <f>IF(N124="základní",J124,0)</f>
        <v>0</v>
      </c>
      <c r="BF124" s="246">
        <f>IF(N124="snížená",J124,0)</f>
        <v>0</v>
      </c>
      <c r="BG124" s="246">
        <f>IF(N124="zákl. přenesená",J124,0)</f>
        <v>0</v>
      </c>
      <c r="BH124" s="246">
        <f>IF(N124="sníž. přenesená",J124,0)</f>
        <v>0</v>
      </c>
      <c r="BI124" s="246">
        <f>IF(N124="nulová",J124,0)</f>
        <v>0</v>
      </c>
      <c r="BJ124" s="16" t="s">
        <v>85</v>
      </c>
      <c r="BK124" s="246">
        <f>ROUND(I124*H124,2)</f>
        <v>0</v>
      </c>
      <c r="BL124" s="16" t="s">
        <v>165</v>
      </c>
      <c r="BM124" s="245" t="s">
        <v>165</v>
      </c>
    </row>
    <row r="125" s="2" customFormat="1" ht="16.5" customHeight="1">
      <c r="A125" s="37"/>
      <c r="B125" s="38"/>
      <c r="C125" s="234" t="s">
        <v>172</v>
      </c>
      <c r="D125" s="234" t="s">
        <v>160</v>
      </c>
      <c r="E125" s="235" t="s">
        <v>1366</v>
      </c>
      <c r="F125" s="236" t="s">
        <v>1367</v>
      </c>
      <c r="G125" s="237" t="s">
        <v>1038</v>
      </c>
      <c r="H125" s="238">
        <v>2</v>
      </c>
      <c r="I125" s="239"/>
      <c r="J125" s="240">
        <f>ROUND(I125*H125,2)</f>
        <v>0</v>
      </c>
      <c r="K125" s="236" t="s">
        <v>1</v>
      </c>
      <c r="L125" s="43"/>
      <c r="M125" s="241" t="s">
        <v>1</v>
      </c>
      <c r="N125" s="242" t="s">
        <v>42</v>
      </c>
      <c r="O125" s="90"/>
      <c r="P125" s="243">
        <f>O125*H125</f>
        <v>0</v>
      </c>
      <c r="Q125" s="243">
        <v>0</v>
      </c>
      <c r="R125" s="243">
        <f>Q125*H125</f>
        <v>0</v>
      </c>
      <c r="S125" s="243">
        <v>0</v>
      </c>
      <c r="T125" s="244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45" t="s">
        <v>165</v>
      </c>
      <c r="AT125" s="245" t="s">
        <v>160</v>
      </c>
      <c r="AU125" s="245" t="s">
        <v>87</v>
      </c>
      <c r="AY125" s="16" t="s">
        <v>158</v>
      </c>
      <c r="BE125" s="246">
        <f>IF(N125="základní",J125,0)</f>
        <v>0</v>
      </c>
      <c r="BF125" s="246">
        <f>IF(N125="snížená",J125,0)</f>
        <v>0</v>
      </c>
      <c r="BG125" s="246">
        <f>IF(N125="zákl. přenesená",J125,0)</f>
        <v>0</v>
      </c>
      <c r="BH125" s="246">
        <f>IF(N125="sníž. přenesená",J125,0)</f>
        <v>0</v>
      </c>
      <c r="BI125" s="246">
        <f>IF(N125="nulová",J125,0)</f>
        <v>0</v>
      </c>
      <c r="BJ125" s="16" t="s">
        <v>85</v>
      </c>
      <c r="BK125" s="246">
        <f>ROUND(I125*H125,2)</f>
        <v>0</v>
      </c>
      <c r="BL125" s="16" t="s">
        <v>165</v>
      </c>
      <c r="BM125" s="245" t="s">
        <v>188</v>
      </c>
    </row>
    <row r="126" s="2" customFormat="1" ht="16.5" customHeight="1">
      <c r="A126" s="37"/>
      <c r="B126" s="38"/>
      <c r="C126" s="234" t="s">
        <v>165</v>
      </c>
      <c r="D126" s="234" t="s">
        <v>160</v>
      </c>
      <c r="E126" s="235" t="s">
        <v>1370</v>
      </c>
      <c r="F126" s="236" t="s">
        <v>1371</v>
      </c>
      <c r="G126" s="237" t="s">
        <v>1038</v>
      </c>
      <c r="H126" s="238">
        <v>2</v>
      </c>
      <c r="I126" s="239"/>
      <c r="J126" s="240">
        <f>ROUND(I126*H126,2)</f>
        <v>0</v>
      </c>
      <c r="K126" s="236" t="s">
        <v>1</v>
      </c>
      <c r="L126" s="43"/>
      <c r="M126" s="241" t="s">
        <v>1</v>
      </c>
      <c r="N126" s="242" t="s">
        <v>42</v>
      </c>
      <c r="O126" s="90"/>
      <c r="P126" s="243">
        <f>O126*H126</f>
        <v>0</v>
      </c>
      <c r="Q126" s="243">
        <v>0</v>
      </c>
      <c r="R126" s="243">
        <f>Q126*H126</f>
        <v>0</v>
      </c>
      <c r="S126" s="243">
        <v>0</v>
      </c>
      <c r="T126" s="244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45" t="s">
        <v>165</v>
      </c>
      <c r="AT126" s="245" t="s">
        <v>160</v>
      </c>
      <c r="AU126" s="245" t="s">
        <v>87</v>
      </c>
      <c r="AY126" s="16" t="s">
        <v>158</v>
      </c>
      <c r="BE126" s="246">
        <f>IF(N126="základní",J126,0)</f>
        <v>0</v>
      </c>
      <c r="BF126" s="246">
        <f>IF(N126="snížená",J126,0)</f>
        <v>0</v>
      </c>
      <c r="BG126" s="246">
        <f>IF(N126="zákl. přenesená",J126,0)</f>
        <v>0</v>
      </c>
      <c r="BH126" s="246">
        <f>IF(N126="sníž. přenesená",J126,0)</f>
        <v>0</v>
      </c>
      <c r="BI126" s="246">
        <f>IF(N126="nulová",J126,0)</f>
        <v>0</v>
      </c>
      <c r="BJ126" s="16" t="s">
        <v>85</v>
      </c>
      <c r="BK126" s="246">
        <f>ROUND(I126*H126,2)</f>
        <v>0</v>
      </c>
      <c r="BL126" s="16" t="s">
        <v>165</v>
      </c>
      <c r="BM126" s="245" t="s">
        <v>193</v>
      </c>
    </row>
    <row r="127" s="2" customFormat="1" ht="16.5" customHeight="1">
      <c r="A127" s="37"/>
      <c r="B127" s="38"/>
      <c r="C127" s="234" t="s">
        <v>182</v>
      </c>
      <c r="D127" s="234" t="s">
        <v>160</v>
      </c>
      <c r="E127" s="235" t="s">
        <v>1372</v>
      </c>
      <c r="F127" s="236" t="s">
        <v>1373</v>
      </c>
      <c r="G127" s="237" t="s">
        <v>1038</v>
      </c>
      <c r="H127" s="238">
        <v>1</v>
      </c>
      <c r="I127" s="239"/>
      <c r="J127" s="240">
        <f>ROUND(I127*H127,2)</f>
        <v>0</v>
      </c>
      <c r="K127" s="236" t="s">
        <v>1</v>
      </c>
      <c r="L127" s="43"/>
      <c r="M127" s="241" t="s">
        <v>1</v>
      </c>
      <c r="N127" s="242" t="s">
        <v>42</v>
      </c>
      <c r="O127" s="90"/>
      <c r="P127" s="243">
        <f>O127*H127</f>
        <v>0</v>
      </c>
      <c r="Q127" s="243">
        <v>0</v>
      </c>
      <c r="R127" s="243">
        <f>Q127*H127</f>
        <v>0</v>
      </c>
      <c r="S127" s="243">
        <v>0</v>
      </c>
      <c r="T127" s="244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45" t="s">
        <v>165</v>
      </c>
      <c r="AT127" s="245" t="s">
        <v>160</v>
      </c>
      <c r="AU127" s="245" t="s">
        <v>87</v>
      </c>
      <c r="AY127" s="16" t="s">
        <v>158</v>
      </c>
      <c r="BE127" s="246">
        <f>IF(N127="základní",J127,0)</f>
        <v>0</v>
      </c>
      <c r="BF127" s="246">
        <f>IF(N127="snížená",J127,0)</f>
        <v>0</v>
      </c>
      <c r="BG127" s="246">
        <f>IF(N127="zákl. přenesená",J127,0)</f>
        <v>0</v>
      </c>
      <c r="BH127" s="246">
        <f>IF(N127="sníž. přenesená",J127,0)</f>
        <v>0</v>
      </c>
      <c r="BI127" s="246">
        <f>IF(N127="nulová",J127,0)</f>
        <v>0</v>
      </c>
      <c r="BJ127" s="16" t="s">
        <v>85</v>
      </c>
      <c r="BK127" s="246">
        <f>ROUND(I127*H127,2)</f>
        <v>0</v>
      </c>
      <c r="BL127" s="16" t="s">
        <v>165</v>
      </c>
      <c r="BM127" s="245" t="s">
        <v>209</v>
      </c>
    </row>
    <row r="128" s="2" customFormat="1" ht="16.5" customHeight="1">
      <c r="A128" s="37"/>
      <c r="B128" s="38"/>
      <c r="C128" s="234" t="s">
        <v>188</v>
      </c>
      <c r="D128" s="234" t="s">
        <v>160</v>
      </c>
      <c r="E128" s="235" t="s">
        <v>1374</v>
      </c>
      <c r="F128" s="236" t="s">
        <v>1375</v>
      </c>
      <c r="G128" s="237" t="s">
        <v>1038</v>
      </c>
      <c r="H128" s="238">
        <v>26</v>
      </c>
      <c r="I128" s="239"/>
      <c r="J128" s="240">
        <f>ROUND(I128*H128,2)</f>
        <v>0</v>
      </c>
      <c r="K128" s="236" t="s">
        <v>1</v>
      </c>
      <c r="L128" s="43"/>
      <c r="M128" s="241" t="s">
        <v>1</v>
      </c>
      <c r="N128" s="242" t="s">
        <v>42</v>
      </c>
      <c r="O128" s="90"/>
      <c r="P128" s="243">
        <f>O128*H128</f>
        <v>0</v>
      </c>
      <c r="Q128" s="243">
        <v>0</v>
      </c>
      <c r="R128" s="243">
        <f>Q128*H128</f>
        <v>0</v>
      </c>
      <c r="S128" s="243">
        <v>0</v>
      </c>
      <c r="T128" s="244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45" t="s">
        <v>165</v>
      </c>
      <c r="AT128" s="245" t="s">
        <v>160</v>
      </c>
      <c r="AU128" s="245" t="s">
        <v>87</v>
      </c>
      <c r="AY128" s="16" t="s">
        <v>158</v>
      </c>
      <c r="BE128" s="246">
        <f>IF(N128="základní",J128,0)</f>
        <v>0</v>
      </c>
      <c r="BF128" s="246">
        <f>IF(N128="snížená",J128,0)</f>
        <v>0</v>
      </c>
      <c r="BG128" s="246">
        <f>IF(N128="zákl. přenesená",J128,0)</f>
        <v>0</v>
      </c>
      <c r="BH128" s="246">
        <f>IF(N128="sníž. přenesená",J128,0)</f>
        <v>0</v>
      </c>
      <c r="BI128" s="246">
        <f>IF(N128="nulová",J128,0)</f>
        <v>0</v>
      </c>
      <c r="BJ128" s="16" t="s">
        <v>85</v>
      </c>
      <c r="BK128" s="246">
        <f>ROUND(I128*H128,2)</f>
        <v>0</v>
      </c>
      <c r="BL128" s="16" t="s">
        <v>165</v>
      </c>
      <c r="BM128" s="245" t="s">
        <v>219</v>
      </c>
    </row>
    <row r="129" s="2" customFormat="1" ht="16.5" customHeight="1">
      <c r="A129" s="37"/>
      <c r="B129" s="38"/>
      <c r="C129" s="234" t="s">
        <v>195</v>
      </c>
      <c r="D129" s="234" t="s">
        <v>160</v>
      </c>
      <c r="E129" s="235" t="s">
        <v>1376</v>
      </c>
      <c r="F129" s="236" t="s">
        <v>1377</v>
      </c>
      <c r="G129" s="237" t="s">
        <v>1038</v>
      </c>
      <c r="H129" s="238">
        <v>1</v>
      </c>
      <c r="I129" s="239"/>
      <c r="J129" s="240">
        <f>ROUND(I129*H129,2)</f>
        <v>0</v>
      </c>
      <c r="K129" s="236" t="s">
        <v>1</v>
      </c>
      <c r="L129" s="43"/>
      <c r="M129" s="241" t="s">
        <v>1</v>
      </c>
      <c r="N129" s="242" t="s">
        <v>42</v>
      </c>
      <c r="O129" s="90"/>
      <c r="P129" s="243">
        <f>O129*H129</f>
        <v>0</v>
      </c>
      <c r="Q129" s="243">
        <v>0</v>
      </c>
      <c r="R129" s="243">
        <f>Q129*H129</f>
        <v>0</v>
      </c>
      <c r="S129" s="243">
        <v>0</v>
      </c>
      <c r="T129" s="244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45" t="s">
        <v>165</v>
      </c>
      <c r="AT129" s="245" t="s">
        <v>160</v>
      </c>
      <c r="AU129" s="245" t="s">
        <v>87</v>
      </c>
      <c r="AY129" s="16" t="s">
        <v>158</v>
      </c>
      <c r="BE129" s="246">
        <f>IF(N129="základní",J129,0)</f>
        <v>0</v>
      </c>
      <c r="BF129" s="246">
        <f>IF(N129="snížená",J129,0)</f>
        <v>0</v>
      </c>
      <c r="BG129" s="246">
        <f>IF(N129="zákl. přenesená",J129,0)</f>
        <v>0</v>
      </c>
      <c r="BH129" s="246">
        <f>IF(N129="sníž. přenesená",J129,0)</f>
        <v>0</v>
      </c>
      <c r="BI129" s="246">
        <f>IF(N129="nulová",J129,0)</f>
        <v>0</v>
      </c>
      <c r="BJ129" s="16" t="s">
        <v>85</v>
      </c>
      <c r="BK129" s="246">
        <f>ROUND(I129*H129,2)</f>
        <v>0</v>
      </c>
      <c r="BL129" s="16" t="s">
        <v>165</v>
      </c>
      <c r="BM129" s="245" t="s">
        <v>228</v>
      </c>
    </row>
    <row r="130" s="2" customFormat="1" ht="21.75" customHeight="1">
      <c r="A130" s="37"/>
      <c r="B130" s="38"/>
      <c r="C130" s="234" t="s">
        <v>193</v>
      </c>
      <c r="D130" s="234" t="s">
        <v>160</v>
      </c>
      <c r="E130" s="235" t="s">
        <v>1378</v>
      </c>
      <c r="F130" s="236" t="s">
        <v>1379</v>
      </c>
      <c r="G130" s="237" t="s">
        <v>1038</v>
      </c>
      <c r="H130" s="238">
        <v>12</v>
      </c>
      <c r="I130" s="239"/>
      <c r="J130" s="240">
        <f>ROUND(I130*H130,2)</f>
        <v>0</v>
      </c>
      <c r="K130" s="236" t="s">
        <v>1</v>
      </c>
      <c r="L130" s="43"/>
      <c r="M130" s="241" t="s">
        <v>1</v>
      </c>
      <c r="N130" s="242" t="s">
        <v>42</v>
      </c>
      <c r="O130" s="90"/>
      <c r="P130" s="243">
        <f>O130*H130</f>
        <v>0</v>
      </c>
      <c r="Q130" s="243">
        <v>0</v>
      </c>
      <c r="R130" s="243">
        <f>Q130*H130</f>
        <v>0</v>
      </c>
      <c r="S130" s="243">
        <v>0</v>
      </c>
      <c r="T130" s="244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45" t="s">
        <v>165</v>
      </c>
      <c r="AT130" s="245" t="s">
        <v>160</v>
      </c>
      <c r="AU130" s="245" t="s">
        <v>87</v>
      </c>
      <c r="AY130" s="16" t="s">
        <v>158</v>
      </c>
      <c r="BE130" s="246">
        <f>IF(N130="základní",J130,0)</f>
        <v>0</v>
      </c>
      <c r="BF130" s="246">
        <f>IF(N130="snížená",J130,0)</f>
        <v>0</v>
      </c>
      <c r="BG130" s="246">
        <f>IF(N130="zákl. přenesená",J130,0)</f>
        <v>0</v>
      </c>
      <c r="BH130" s="246">
        <f>IF(N130="sníž. přenesená",J130,0)</f>
        <v>0</v>
      </c>
      <c r="BI130" s="246">
        <f>IF(N130="nulová",J130,0)</f>
        <v>0</v>
      </c>
      <c r="BJ130" s="16" t="s">
        <v>85</v>
      </c>
      <c r="BK130" s="246">
        <f>ROUND(I130*H130,2)</f>
        <v>0</v>
      </c>
      <c r="BL130" s="16" t="s">
        <v>165</v>
      </c>
      <c r="BM130" s="245" t="s">
        <v>236</v>
      </c>
    </row>
    <row r="131" s="2" customFormat="1" ht="21.75" customHeight="1">
      <c r="A131" s="37"/>
      <c r="B131" s="38"/>
      <c r="C131" s="234" t="s">
        <v>205</v>
      </c>
      <c r="D131" s="234" t="s">
        <v>160</v>
      </c>
      <c r="E131" s="235" t="s">
        <v>1380</v>
      </c>
      <c r="F131" s="236" t="s">
        <v>1381</v>
      </c>
      <c r="G131" s="237" t="s">
        <v>1038</v>
      </c>
      <c r="H131" s="238">
        <v>2</v>
      </c>
      <c r="I131" s="239"/>
      <c r="J131" s="240">
        <f>ROUND(I131*H131,2)</f>
        <v>0</v>
      </c>
      <c r="K131" s="236" t="s">
        <v>1</v>
      </c>
      <c r="L131" s="43"/>
      <c r="M131" s="241" t="s">
        <v>1</v>
      </c>
      <c r="N131" s="242" t="s">
        <v>42</v>
      </c>
      <c r="O131" s="90"/>
      <c r="P131" s="243">
        <f>O131*H131</f>
        <v>0</v>
      </c>
      <c r="Q131" s="243">
        <v>0</v>
      </c>
      <c r="R131" s="243">
        <f>Q131*H131</f>
        <v>0</v>
      </c>
      <c r="S131" s="243">
        <v>0</v>
      </c>
      <c r="T131" s="244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45" t="s">
        <v>165</v>
      </c>
      <c r="AT131" s="245" t="s">
        <v>160</v>
      </c>
      <c r="AU131" s="245" t="s">
        <v>87</v>
      </c>
      <c r="AY131" s="16" t="s">
        <v>158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16" t="s">
        <v>85</v>
      </c>
      <c r="BK131" s="246">
        <f>ROUND(I131*H131,2)</f>
        <v>0</v>
      </c>
      <c r="BL131" s="16" t="s">
        <v>165</v>
      </c>
      <c r="BM131" s="245" t="s">
        <v>245</v>
      </c>
    </row>
    <row r="132" s="2" customFormat="1" ht="16.5" customHeight="1">
      <c r="A132" s="37"/>
      <c r="B132" s="38"/>
      <c r="C132" s="234" t="s">
        <v>209</v>
      </c>
      <c r="D132" s="234" t="s">
        <v>160</v>
      </c>
      <c r="E132" s="235" t="s">
        <v>1388</v>
      </c>
      <c r="F132" s="236" t="s">
        <v>1389</v>
      </c>
      <c r="G132" s="237" t="s">
        <v>1038</v>
      </c>
      <c r="H132" s="238">
        <v>5</v>
      </c>
      <c r="I132" s="239"/>
      <c r="J132" s="240">
        <f>ROUND(I132*H132,2)</f>
        <v>0</v>
      </c>
      <c r="K132" s="236" t="s">
        <v>1</v>
      </c>
      <c r="L132" s="43"/>
      <c r="M132" s="241" t="s">
        <v>1</v>
      </c>
      <c r="N132" s="242" t="s">
        <v>42</v>
      </c>
      <c r="O132" s="90"/>
      <c r="P132" s="243">
        <f>O132*H132</f>
        <v>0</v>
      </c>
      <c r="Q132" s="243">
        <v>0</v>
      </c>
      <c r="R132" s="243">
        <f>Q132*H132</f>
        <v>0</v>
      </c>
      <c r="S132" s="243">
        <v>0</v>
      </c>
      <c r="T132" s="244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45" t="s">
        <v>165</v>
      </c>
      <c r="AT132" s="245" t="s">
        <v>160</v>
      </c>
      <c r="AU132" s="245" t="s">
        <v>87</v>
      </c>
      <c r="AY132" s="16" t="s">
        <v>158</v>
      </c>
      <c r="BE132" s="246">
        <f>IF(N132="základní",J132,0)</f>
        <v>0</v>
      </c>
      <c r="BF132" s="246">
        <f>IF(N132="snížená",J132,0)</f>
        <v>0</v>
      </c>
      <c r="BG132" s="246">
        <f>IF(N132="zákl. přenesená",J132,0)</f>
        <v>0</v>
      </c>
      <c r="BH132" s="246">
        <f>IF(N132="sníž. přenesená",J132,0)</f>
        <v>0</v>
      </c>
      <c r="BI132" s="246">
        <f>IF(N132="nulová",J132,0)</f>
        <v>0</v>
      </c>
      <c r="BJ132" s="16" t="s">
        <v>85</v>
      </c>
      <c r="BK132" s="246">
        <f>ROUND(I132*H132,2)</f>
        <v>0</v>
      </c>
      <c r="BL132" s="16" t="s">
        <v>165</v>
      </c>
      <c r="BM132" s="245" t="s">
        <v>258</v>
      </c>
    </row>
    <row r="133" s="2" customFormat="1" ht="44.25" customHeight="1">
      <c r="A133" s="37"/>
      <c r="B133" s="38"/>
      <c r="C133" s="234" t="s">
        <v>213</v>
      </c>
      <c r="D133" s="234" t="s">
        <v>160</v>
      </c>
      <c r="E133" s="235" t="s">
        <v>1390</v>
      </c>
      <c r="F133" s="236" t="s">
        <v>1391</v>
      </c>
      <c r="G133" s="237" t="s">
        <v>1392</v>
      </c>
      <c r="H133" s="238">
        <v>20</v>
      </c>
      <c r="I133" s="239"/>
      <c r="J133" s="240">
        <f>ROUND(I133*H133,2)</f>
        <v>0</v>
      </c>
      <c r="K133" s="236" t="s">
        <v>1</v>
      </c>
      <c r="L133" s="43"/>
      <c r="M133" s="241" t="s">
        <v>1</v>
      </c>
      <c r="N133" s="242" t="s">
        <v>42</v>
      </c>
      <c r="O133" s="90"/>
      <c r="P133" s="243">
        <f>O133*H133</f>
        <v>0</v>
      </c>
      <c r="Q133" s="243">
        <v>0</v>
      </c>
      <c r="R133" s="243">
        <f>Q133*H133</f>
        <v>0</v>
      </c>
      <c r="S133" s="243">
        <v>0</v>
      </c>
      <c r="T133" s="244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45" t="s">
        <v>165</v>
      </c>
      <c r="AT133" s="245" t="s">
        <v>160</v>
      </c>
      <c r="AU133" s="245" t="s">
        <v>87</v>
      </c>
      <c r="AY133" s="16" t="s">
        <v>158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16" t="s">
        <v>85</v>
      </c>
      <c r="BK133" s="246">
        <f>ROUND(I133*H133,2)</f>
        <v>0</v>
      </c>
      <c r="BL133" s="16" t="s">
        <v>165</v>
      </c>
      <c r="BM133" s="245" t="s">
        <v>268</v>
      </c>
    </row>
    <row r="134" s="2" customFormat="1" ht="21.75" customHeight="1">
      <c r="A134" s="37"/>
      <c r="B134" s="38"/>
      <c r="C134" s="234" t="s">
        <v>219</v>
      </c>
      <c r="D134" s="234" t="s">
        <v>160</v>
      </c>
      <c r="E134" s="235" t="s">
        <v>1393</v>
      </c>
      <c r="F134" s="236" t="s">
        <v>1394</v>
      </c>
      <c r="G134" s="237" t="s">
        <v>1392</v>
      </c>
      <c r="H134" s="238">
        <v>10</v>
      </c>
      <c r="I134" s="239"/>
      <c r="J134" s="240">
        <f>ROUND(I134*H134,2)</f>
        <v>0</v>
      </c>
      <c r="K134" s="236" t="s">
        <v>1</v>
      </c>
      <c r="L134" s="43"/>
      <c r="M134" s="241" t="s">
        <v>1</v>
      </c>
      <c r="N134" s="242" t="s">
        <v>42</v>
      </c>
      <c r="O134" s="90"/>
      <c r="P134" s="243">
        <f>O134*H134</f>
        <v>0</v>
      </c>
      <c r="Q134" s="243">
        <v>0</v>
      </c>
      <c r="R134" s="243">
        <f>Q134*H134</f>
        <v>0</v>
      </c>
      <c r="S134" s="243">
        <v>0</v>
      </c>
      <c r="T134" s="24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45" t="s">
        <v>165</v>
      </c>
      <c r="AT134" s="245" t="s">
        <v>160</v>
      </c>
      <c r="AU134" s="245" t="s">
        <v>87</v>
      </c>
      <c r="AY134" s="16" t="s">
        <v>158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16" t="s">
        <v>85</v>
      </c>
      <c r="BK134" s="246">
        <f>ROUND(I134*H134,2)</f>
        <v>0</v>
      </c>
      <c r="BL134" s="16" t="s">
        <v>165</v>
      </c>
      <c r="BM134" s="245" t="s">
        <v>277</v>
      </c>
    </row>
    <row r="135" s="12" customFormat="1" ht="22.8" customHeight="1">
      <c r="A135" s="12"/>
      <c r="B135" s="218"/>
      <c r="C135" s="219"/>
      <c r="D135" s="220" t="s">
        <v>76</v>
      </c>
      <c r="E135" s="232" t="s">
        <v>1056</v>
      </c>
      <c r="F135" s="232" t="s">
        <v>1395</v>
      </c>
      <c r="G135" s="219"/>
      <c r="H135" s="219"/>
      <c r="I135" s="222"/>
      <c r="J135" s="233">
        <f>BK135</f>
        <v>0</v>
      </c>
      <c r="K135" s="219"/>
      <c r="L135" s="224"/>
      <c r="M135" s="225"/>
      <c r="N135" s="226"/>
      <c r="O135" s="226"/>
      <c r="P135" s="227">
        <f>SUM(P136:P153)</f>
        <v>0</v>
      </c>
      <c r="Q135" s="226"/>
      <c r="R135" s="227">
        <f>SUM(R136:R153)</f>
        <v>0</v>
      </c>
      <c r="S135" s="226"/>
      <c r="T135" s="228">
        <f>SUM(T136:T153)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9" t="s">
        <v>85</v>
      </c>
      <c r="AT135" s="230" t="s">
        <v>76</v>
      </c>
      <c r="AU135" s="230" t="s">
        <v>85</v>
      </c>
      <c r="AY135" s="229" t="s">
        <v>158</v>
      </c>
      <c r="BK135" s="231">
        <f>SUM(BK136:BK153)</f>
        <v>0</v>
      </c>
    </row>
    <row r="136" s="2" customFormat="1" ht="16.5" customHeight="1">
      <c r="A136" s="37"/>
      <c r="B136" s="38"/>
      <c r="C136" s="234" t="s">
        <v>223</v>
      </c>
      <c r="D136" s="234" t="s">
        <v>160</v>
      </c>
      <c r="E136" s="235" t="s">
        <v>1396</v>
      </c>
      <c r="F136" s="236" t="s">
        <v>1397</v>
      </c>
      <c r="G136" s="237" t="s">
        <v>185</v>
      </c>
      <c r="H136" s="238">
        <v>2080</v>
      </c>
      <c r="I136" s="239"/>
      <c r="J136" s="240">
        <f>ROUND(I136*H136,2)</f>
        <v>0</v>
      </c>
      <c r="K136" s="236" t="s">
        <v>1</v>
      </c>
      <c r="L136" s="43"/>
      <c r="M136" s="241" t="s">
        <v>1</v>
      </c>
      <c r="N136" s="242" t="s">
        <v>42</v>
      </c>
      <c r="O136" s="90"/>
      <c r="P136" s="243">
        <f>O136*H136</f>
        <v>0</v>
      </c>
      <c r="Q136" s="243">
        <v>0</v>
      </c>
      <c r="R136" s="243">
        <f>Q136*H136</f>
        <v>0</v>
      </c>
      <c r="S136" s="243">
        <v>0</v>
      </c>
      <c r="T136" s="24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45" t="s">
        <v>165</v>
      </c>
      <c r="AT136" s="245" t="s">
        <v>160</v>
      </c>
      <c r="AU136" s="245" t="s">
        <v>87</v>
      </c>
      <c r="AY136" s="16" t="s">
        <v>158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16" t="s">
        <v>85</v>
      </c>
      <c r="BK136" s="246">
        <f>ROUND(I136*H136,2)</f>
        <v>0</v>
      </c>
      <c r="BL136" s="16" t="s">
        <v>165</v>
      </c>
      <c r="BM136" s="245" t="s">
        <v>287</v>
      </c>
    </row>
    <row r="137" s="2" customFormat="1" ht="16.5" customHeight="1">
      <c r="A137" s="37"/>
      <c r="B137" s="38"/>
      <c r="C137" s="234" t="s">
        <v>228</v>
      </c>
      <c r="D137" s="234" t="s">
        <v>160</v>
      </c>
      <c r="E137" s="235" t="s">
        <v>1410</v>
      </c>
      <c r="F137" s="236" t="s">
        <v>1411</v>
      </c>
      <c r="G137" s="237" t="s">
        <v>1038</v>
      </c>
      <c r="H137" s="238">
        <v>1</v>
      </c>
      <c r="I137" s="239"/>
      <c r="J137" s="240">
        <f>ROUND(I137*H137,2)</f>
        <v>0</v>
      </c>
      <c r="K137" s="236" t="s">
        <v>1</v>
      </c>
      <c r="L137" s="43"/>
      <c r="M137" s="241" t="s">
        <v>1</v>
      </c>
      <c r="N137" s="242" t="s">
        <v>42</v>
      </c>
      <c r="O137" s="90"/>
      <c r="P137" s="243">
        <f>O137*H137</f>
        <v>0</v>
      </c>
      <c r="Q137" s="243">
        <v>0</v>
      </c>
      <c r="R137" s="243">
        <f>Q137*H137</f>
        <v>0</v>
      </c>
      <c r="S137" s="243">
        <v>0</v>
      </c>
      <c r="T137" s="244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45" t="s">
        <v>165</v>
      </c>
      <c r="AT137" s="245" t="s">
        <v>160</v>
      </c>
      <c r="AU137" s="245" t="s">
        <v>87</v>
      </c>
      <c r="AY137" s="16" t="s">
        <v>158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16" t="s">
        <v>85</v>
      </c>
      <c r="BK137" s="246">
        <f>ROUND(I137*H137,2)</f>
        <v>0</v>
      </c>
      <c r="BL137" s="16" t="s">
        <v>165</v>
      </c>
      <c r="BM137" s="245" t="s">
        <v>297</v>
      </c>
    </row>
    <row r="138" s="2" customFormat="1" ht="16.5" customHeight="1">
      <c r="A138" s="37"/>
      <c r="B138" s="38"/>
      <c r="C138" s="234" t="s">
        <v>8</v>
      </c>
      <c r="D138" s="234" t="s">
        <v>160</v>
      </c>
      <c r="E138" s="235" t="s">
        <v>1412</v>
      </c>
      <c r="F138" s="236" t="s">
        <v>1413</v>
      </c>
      <c r="G138" s="237" t="s">
        <v>185</v>
      </c>
      <c r="H138" s="238">
        <v>30</v>
      </c>
      <c r="I138" s="239"/>
      <c r="J138" s="240">
        <f>ROUND(I138*H138,2)</f>
        <v>0</v>
      </c>
      <c r="K138" s="236" t="s">
        <v>1</v>
      </c>
      <c r="L138" s="43"/>
      <c r="M138" s="241" t="s">
        <v>1</v>
      </c>
      <c r="N138" s="242" t="s">
        <v>42</v>
      </c>
      <c r="O138" s="90"/>
      <c r="P138" s="243">
        <f>O138*H138</f>
        <v>0</v>
      </c>
      <c r="Q138" s="243">
        <v>0</v>
      </c>
      <c r="R138" s="243">
        <f>Q138*H138</f>
        <v>0</v>
      </c>
      <c r="S138" s="243">
        <v>0</v>
      </c>
      <c r="T138" s="244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45" t="s">
        <v>165</v>
      </c>
      <c r="AT138" s="245" t="s">
        <v>160</v>
      </c>
      <c r="AU138" s="245" t="s">
        <v>87</v>
      </c>
      <c r="AY138" s="16" t="s">
        <v>158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16" t="s">
        <v>85</v>
      </c>
      <c r="BK138" s="246">
        <f>ROUND(I138*H138,2)</f>
        <v>0</v>
      </c>
      <c r="BL138" s="16" t="s">
        <v>165</v>
      </c>
      <c r="BM138" s="245" t="s">
        <v>306</v>
      </c>
    </row>
    <row r="139" s="2" customFormat="1" ht="16.5" customHeight="1">
      <c r="A139" s="37"/>
      <c r="B139" s="38"/>
      <c r="C139" s="234" t="s">
        <v>236</v>
      </c>
      <c r="D139" s="234" t="s">
        <v>160</v>
      </c>
      <c r="E139" s="235" t="s">
        <v>1414</v>
      </c>
      <c r="F139" s="236" t="s">
        <v>1415</v>
      </c>
      <c r="G139" s="237" t="s">
        <v>185</v>
      </c>
      <c r="H139" s="238">
        <v>20</v>
      </c>
      <c r="I139" s="239"/>
      <c r="J139" s="240">
        <f>ROUND(I139*H139,2)</f>
        <v>0</v>
      </c>
      <c r="K139" s="236" t="s">
        <v>1</v>
      </c>
      <c r="L139" s="43"/>
      <c r="M139" s="241" t="s">
        <v>1</v>
      </c>
      <c r="N139" s="242" t="s">
        <v>42</v>
      </c>
      <c r="O139" s="90"/>
      <c r="P139" s="243">
        <f>O139*H139</f>
        <v>0</v>
      </c>
      <c r="Q139" s="243">
        <v>0</v>
      </c>
      <c r="R139" s="243">
        <f>Q139*H139</f>
        <v>0</v>
      </c>
      <c r="S139" s="243">
        <v>0</v>
      </c>
      <c r="T139" s="244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45" t="s">
        <v>165</v>
      </c>
      <c r="AT139" s="245" t="s">
        <v>160</v>
      </c>
      <c r="AU139" s="245" t="s">
        <v>87</v>
      </c>
      <c r="AY139" s="16" t="s">
        <v>158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16" t="s">
        <v>85</v>
      </c>
      <c r="BK139" s="246">
        <f>ROUND(I139*H139,2)</f>
        <v>0</v>
      </c>
      <c r="BL139" s="16" t="s">
        <v>165</v>
      </c>
      <c r="BM139" s="245" t="s">
        <v>318</v>
      </c>
    </row>
    <row r="140" s="2" customFormat="1" ht="16.5" customHeight="1">
      <c r="A140" s="37"/>
      <c r="B140" s="38"/>
      <c r="C140" s="234" t="s">
        <v>241</v>
      </c>
      <c r="D140" s="234" t="s">
        <v>160</v>
      </c>
      <c r="E140" s="235" t="s">
        <v>1416</v>
      </c>
      <c r="F140" s="236" t="s">
        <v>1417</v>
      </c>
      <c r="G140" s="237" t="s">
        <v>185</v>
      </c>
      <c r="H140" s="238">
        <v>40</v>
      </c>
      <c r="I140" s="239"/>
      <c r="J140" s="240">
        <f>ROUND(I140*H140,2)</f>
        <v>0</v>
      </c>
      <c r="K140" s="236" t="s">
        <v>1</v>
      </c>
      <c r="L140" s="43"/>
      <c r="M140" s="241" t="s">
        <v>1</v>
      </c>
      <c r="N140" s="242" t="s">
        <v>42</v>
      </c>
      <c r="O140" s="90"/>
      <c r="P140" s="243">
        <f>O140*H140</f>
        <v>0</v>
      </c>
      <c r="Q140" s="243">
        <v>0</v>
      </c>
      <c r="R140" s="243">
        <f>Q140*H140</f>
        <v>0</v>
      </c>
      <c r="S140" s="243">
        <v>0</v>
      </c>
      <c r="T140" s="24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45" t="s">
        <v>165</v>
      </c>
      <c r="AT140" s="245" t="s">
        <v>160</v>
      </c>
      <c r="AU140" s="245" t="s">
        <v>87</v>
      </c>
      <c r="AY140" s="16" t="s">
        <v>158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16" t="s">
        <v>85</v>
      </c>
      <c r="BK140" s="246">
        <f>ROUND(I140*H140,2)</f>
        <v>0</v>
      </c>
      <c r="BL140" s="16" t="s">
        <v>165</v>
      </c>
      <c r="BM140" s="245" t="s">
        <v>328</v>
      </c>
    </row>
    <row r="141" s="2" customFormat="1" ht="16.5" customHeight="1">
      <c r="A141" s="37"/>
      <c r="B141" s="38"/>
      <c r="C141" s="234" t="s">
        <v>245</v>
      </c>
      <c r="D141" s="234" t="s">
        <v>160</v>
      </c>
      <c r="E141" s="235" t="s">
        <v>1420</v>
      </c>
      <c r="F141" s="236" t="s">
        <v>1421</v>
      </c>
      <c r="G141" s="237" t="s">
        <v>185</v>
      </c>
      <c r="H141" s="238">
        <v>40</v>
      </c>
      <c r="I141" s="239"/>
      <c r="J141" s="240">
        <f>ROUND(I141*H141,2)</f>
        <v>0</v>
      </c>
      <c r="K141" s="236" t="s">
        <v>1</v>
      </c>
      <c r="L141" s="43"/>
      <c r="M141" s="241" t="s">
        <v>1</v>
      </c>
      <c r="N141" s="242" t="s">
        <v>42</v>
      </c>
      <c r="O141" s="90"/>
      <c r="P141" s="243">
        <f>O141*H141</f>
        <v>0</v>
      </c>
      <c r="Q141" s="243">
        <v>0</v>
      </c>
      <c r="R141" s="243">
        <f>Q141*H141</f>
        <v>0</v>
      </c>
      <c r="S141" s="243">
        <v>0</v>
      </c>
      <c r="T141" s="24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45" t="s">
        <v>165</v>
      </c>
      <c r="AT141" s="245" t="s">
        <v>160</v>
      </c>
      <c r="AU141" s="245" t="s">
        <v>87</v>
      </c>
      <c r="AY141" s="16" t="s">
        <v>158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16" t="s">
        <v>85</v>
      </c>
      <c r="BK141" s="246">
        <f>ROUND(I141*H141,2)</f>
        <v>0</v>
      </c>
      <c r="BL141" s="16" t="s">
        <v>165</v>
      </c>
      <c r="BM141" s="245" t="s">
        <v>337</v>
      </c>
    </row>
    <row r="142" s="2" customFormat="1" ht="16.5" customHeight="1">
      <c r="A142" s="37"/>
      <c r="B142" s="38"/>
      <c r="C142" s="234" t="s">
        <v>249</v>
      </c>
      <c r="D142" s="234" t="s">
        <v>160</v>
      </c>
      <c r="E142" s="235" t="s">
        <v>1426</v>
      </c>
      <c r="F142" s="236" t="s">
        <v>1427</v>
      </c>
      <c r="G142" s="237" t="s">
        <v>185</v>
      </c>
      <c r="H142" s="238">
        <v>420</v>
      </c>
      <c r="I142" s="239"/>
      <c r="J142" s="240">
        <f>ROUND(I142*H142,2)</f>
        <v>0</v>
      </c>
      <c r="K142" s="236" t="s">
        <v>1</v>
      </c>
      <c r="L142" s="43"/>
      <c r="M142" s="241" t="s">
        <v>1</v>
      </c>
      <c r="N142" s="242" t="s">
        <v>42</v>
      </c>
      <c r="O142" s="90"/>
      <c r="P142" s="243">
        <f>O142*H142</f>
        <v>0</v>
      </c>
      <c r="Q142" s="243">
        <v>0</v>
      </c>
      <c r="R142" s="243">
        <f>Q142*H142</f>
        <v>0</v>
      </c>
      <c r="S142" s="243">
        <v>0</v>
      </c>
      <c r="T142" s="244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45" t="s">
        <v>165</v>
      </c>
      <c r="AT142" s="245" t="s">
        <v>160</v>
      </c>
      <c r="AU142" s="245" t="s">
        <v>87</v>
      </c>
      <c r="AY142" s="16" t="s">
        <v>158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16" t="s">
        <v>85</v>
      </c>
      <c r="BK142" s="246">
        <f>ROUND(I142*H142,2)</f>
        <v>0</v>
      </c>
      <c r="BL142" s="16" t="s">
        <v>165</v>
      </c>
      <c r="BM142" s="245" t="s">
        <v>347</v>
      </c>
    </row>
    <row r="143" s="2" customFormat="1" ht="16.5" customHeight="1">
      <c r="A143" s="37"/>
      <c r="B143" s="38"/>
      <c r="C143" s="234" t="s">
        <v>258</v>
      </c>
      <c r="D143" s="234" t="s">
        <v>160</v>
      </c>
      <c r="E143" s="235" t="s">
        <v>1428</v>
      </c>
      <c r="F143" s="236" t="s">
        <v>1429</v>
      </c>
      <c r="G143" s="237" t="s">
        <v>185</v>
      </c>
      <c r="H143" s="238">
        <v>160</v>
      </c>
      <c r="I143" s="239"/>
      <c r="J143" s="240">
        <f>ROUND(I143*H143,2)</f>
        <v>0</v>
      </c>
      <c r="K143" s="236" t="s">
        <v>1</v>
      </c>
      <c r="L143" s="43"/>
      <c r="M143" s="241" t="s">
        <v>1</v>
      </c>
      <c r="N143" s="242" t="s">
        <v>42</v>
      </c>
      <c r="O143" s="90"/>
      <c r="P143" s="243">
        <f>O143*H143</f>
        <v>0</v>
      </c>
      <c r="Q143" s="243">
        <v>0</v>
      </c>
      <c r="R143" s="243">
        <f>Q143*H143</f>
        <v>0</v>
      </c>
      <c r="S143" s="243">
        <v>0</v>
      </c>
      <c r="T143" s="24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45" t="s">
        <v>165</v>
      </c>
      <c r="AT143" s="245" t="s">
        <v>160</v>
      </c>
      <c r="AU143" s="245" t="s">
        <v>87</v>
      </c>
      <c r="AY143" s="16" t="s">
        <v>158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16" t="s">
        <v>85</v>
      </c>
      <c r="BK143" s="246">
        <f>ROUND(I143*H143,2)</f>
        <v>0</v>
      </c>
      <c r="BL143" s="16" t="s">
        <v>165</v>
      </c>
      <c r="BM143" s="245" t="s">
        <v>358</v>
      </c>
    </row>
    <row r="144" s="2" customFormat="1" ht="16.5" customHeight="1">
      <c r="A144" s="37"/>
      <c r="B144" s="38"/>
      <c r="C144" s="234" t="s">
        <v>7</v>
      </c>
      <c r="D144" s="234" t="s">
        <v>160</v>
      </c>
      <c r="E144" s="235" t="s">
        <v>1430</v>
      </c>
      <c r="F144" s="236" t="s">
        <v>1431</v>
      </c>
      <c r="G144" s="237" t="s">
        <v>185</v>
      </c>
      <c r="H144" s="238">
        <v>80</v>
      </c>
      <c r="I144" s="239"/>
      <c r="J144" s="240">
        <f>ROUND(I144*H144,2)</f>
        <v>0</v>
      </c>
      <c r="K144" s="236" t="s">
        <v>1</v>
      </c>
      <c r="L144" s="43"/>
      <c r="M144" s="241" t="s">
        <v>1</v>
      </c>
      <c r="N144" s="242" t="s">
        <v>42</v>
      </c>
      <c r="O144" s="90"/>
      <c r="P144" s="243">
        <f>O144*H144</f>
        <v>0</v>
      </c>
      <c r="Q144" s="243">
        <v>0</v>
      </c>
      <c r="R144" s="243">
        <f>Q144*H144</f>
        <v>0</v>
      </c>
      <c r="S144" s="243">
        <v>0</v>
      </c>
      <c r="T144" s="244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5" t="s">
        <v>165</v>
      </c>
      <c r="AT144" s="245" t="s">
        <v>160</v>
      </c>
      <c r="AU144" s="245" t="s">
        <v>87</v>
      </c>
      <c r="AY144" s="16" t="s">
        <v>158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16" t="s">
        <v>85</v>
      </c>
      <c r="BK144" s="246">
        <f>ROUND(I144*H144,2)</f>
        <v>0</v>
      </c>
      <c r="BL144" s="16" t="s">
        <v>165</v>
      </c>
      <c r="BM144" s="245" t="s">
        <v>367</v>
      </c>
    </row>
    <row r="145" s="2" customFormat="1" ht="16.5" customHeight="1">
      <c r="A145" s="37"/>
      <c r="B145" s="38"/>
      <c r="C145" s="234" t="s">
        <v>268</v>
      </c>
      <c r="D145" s="234" t="s">
        <v>160</v>
      </c>
      <c r="E145" s="235" t="s">
        <v>1432</v>
      </c>
      <c r="F145" s="236" t="s">
        <v>1433</v>
      </c>
      <c r="G145" s="237" t="s">
        <v>185</v>
      </c>
      <c r="H145" s="238">
        <v>60</v>
      </c>
      <c r="I145" s="239"/>
      <c r="J145" s="240">
        <f>ROUND(I145*H145,2)</f>
        <v>0</v>
      </c>
      <c r="K145" s="236" t="s">
        <v>1</v>
      </c>
      <c r="L145" s="43"/>
      <c r="M145" s="241" t="s">
        <v>1</v>
      </c>
      <c r="N145" s="242" t="s">
        <v>42</v>
      </c>
      <c r="O145" s="90"/>
      <c r="P145" s="243">
        <f>O145*H145</f>
        <v>0</v>
      </c>
      <c r="Q145" s="243">
        <v>0</v>
      </c>
      <c r="R145" s="243">
        <f>Q145*H145</f>
        <v>0</v>
      </c>
      <c r="S145" s="243">
        <v>0</v>
      </c>
      <c r="T145" s="244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45" t="s">
        <v>165</v>
      </c>
      <c r="AT145" s="245" t="s">
        <v>160</v>
      </c>
      <c r="AU145" s="245" t="s">
        <v>87</v>
      </c>
      <c r="AY145" s="16" t="s">
        <v>158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16" t="s">
        <v>85</v>
      </c>
      <c r="BK145" s="246">
        <f>ROUND(I145*H145,2)</f>
        <v>0</v>
      </c>
      <c r="BL145" s="16" t="s">
        <v>165</v>
      </c>
      <c r="BM145" s="245" t="s">
        <v>377</v>
      </c>
    </row>
    <row r="146" s="2" customFormat="1" ht="16.5" customHeight="1">
      <c r="A146" s="37"/>
      <c r="B146" s="38"/>
      <c r="C146" s="234" t="s">
        <v>273</v>
      </c>
      <c r="D146" s="234" t="s">
        <v>160</v>
      </c>
      <c r="E146" s="235" t="s">
        <v>1434</v>
      </c>
      <c r="F146" s="236" t="s">
        <v>1435</v>
      </c>
      <c r="G146" s="237" t="s">
        <v>1038</v>
      </c>
      <c r="H146" s="238">
        <v>3</v>
      </c>
      <c r="I146" s="239"/>
      <c r="J146" s="240">
        <f>ROUND(I146*H146,2)</f>
        <v>0</v>
      </c>
      <c r="K146" s="236" t="s">
        <v>1</v>
      </c>
      <c r="L146" s="43"/>
      <c r="M146" s="241" t="s">
        <v>1</v>
      </c>
      <c r="N146" s="242" t="s">
        <v>42</v>
      </c>
      <c r="O146" s="90"/>
      <c r="P146" s="243">
        <f>O146*H146</f>
        <v>0</v>
      </c>
      <c r="Q146" s="243">
        <v>0</v>
      </c>
      <c r="R146" s="243">
        <f>Q146*H146</f>
        <v>0</v>
      </c>
      <c r="S146" s="243">
        <v>0</v>
      </c>
      <c r="T146" s="244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45" t="s">
        <v>165</v>
      </c>
      <c r="AT146" s="245" t="s">
        <v>160</v>
      </c>
      <c r="AU146" s="245" t="s">
        <v>87</v>
      </c>
      <c r="AY146" s="16" t="s">
        <v>158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16" t="s">
        <v>85</v>
      </c>
      <c r="BK146" s="246">
        <f>ROUND(I146*H146,2)</f>
        <v>0</v>
      </c>
      <c r="BL146" s="16" t="s">
        <v>165</v>
      </c>
      <c r="BM146" s="245" t="s">
        <v>388</v>
      </c>
    </row>
    <row r="147" s="2" customFormat="1" ht="16.5" customHeight="1">
      <c r="A147" s="37"/>
      <c r="B147" s="38"/>
      <c r="C147" s="234" t="s">
        <v>277</v>
      </c>
      <c r="D147" s="234" t="s">
        <v>160</v>
      </c>
      <c r="E147" s="235" t="s">
        <v>1528</v>
      </c>
      <c r="F147" s="236" t="s">
        <v>1437</v>
      </c>
      <c r="G147" s="237" t="s">
        <v>1038</v>
      </c>
      <c r="H147" s="238">
        <v>1</v>
      </c>
      <c r="I147" s="239"/>
      <c r="J147" s="240">
        <f>ROUND(I147*H147,2)</f>
        <v>0</v>
      </c>
      <c r="K147" s="236" t="s">
        <v>1</v>
      </c>
      <c r="L147" s="43"/>
      <c r="M147" s="241" t="s">
        <v>1</v>
      </c>
      <c r="N147" s="242" t="s">
        <v>42</v>
      </c>
      <c r="O147" s="90"/>
      <c r="P147" s="243">
        <f>O147*H147</f>
        <v>0</v>
      </c>
      <c r="Q147" s="243">
        <v>0</v>
      </c>
      <c r="R147" s="243">
        <f>Q147*H147</f>
        <v>0</v>
      </c>
      <c r="S147" s="243">
        <v>0</v>
      </c>
      <c r="T147" s="24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45" t="s">
        <v>165</v>
      </c>
      <c r="AT147" s="245" t="s">
        <v>160</v>
      </c>
      <c r="AU147" s="245" t="s">
        <v>87</v>
      </c>
      <c r="AY147" s="16" t="s">
        <v>158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16" t="s">
        <v>85</v>
      </c>
      <c r="BK147" s="246">
        <f>ROUND(I147*H147,2)</f>
        <v>0</v>
      </c>
      <c r="BL147" s="16" t="s">
        <v>165</v>
      </c>
      <c r="BM147" s="245" t="s">
        <v>399</v>
      </c>
    </row>
    <row r="148" s="2" customFormat="1" ht="16.5" customHeight="1">
      <c r="A148" s="37"/>
      <c r="B148" s="38"/>
      <c r="C148" s="234" t="s">
        <v>282</v>
      </c>
      <c r="D148" s="234" t="s">
        <v>160</v>
      </c>
      <c r="E148" s="235" t="s">
        <v>1446</v>
      </c>
      <c r="F148" s="236" t="s">
        <v>1447</v>
      </c>
      <c r="G148" s="237" t="s">
        <v>1038</v>
      </c>
      <c r="H148" s="238">
        <v>25</v>
      </c>
      <c r="I148" s="239"/>
      <c r="J148" s="240">
        <f>ROUND(I148*H148,2)</f>
        <v>0</v>
      </c>
      <c r="K148" s="236" t="s">
        <v>1</v>
      </c>
      <c r="L148" s="43"/>
      <c r="M148" s="241" t="s">
        <v>1</v>
      </c>
      <c r="N148" s="242" t="s">
        <v>42</v>
      </c>
      <c r="O148" s="90"/>
      <c r="P148" s="243">
        <f>O148*H148</f>
        <v>0</v>
      </c>
      <c r="Q148" s="243">
        <v>0</v>
      </c>
      <c r="R148" s="243">
        <f>Q148*H148</f>
        <v>0</v>
      </c>
      <c r="S148" s="243">
        <v>0</v>
      </c>
      <c r="T148" s="244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45" t="s">
        <v>165</v>
      </c>
      <c r="AT148" s="245" t="s">
        <v>160</v>
      </c>
      <c r="AU148" s="245" t="s">
        <v>87</v>
      </c>
      <c r="AY148" s="16" t="s">
        <v>158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16" t="s">
        <v>85</v>
      </c>
      <c r="BK148" s="246">
        <f>ROUND(I148*H148,2)</f>
        <v>0</v>
      </c>
      <c r="BL148" s="16" t="s">
        <v>165</v>
      </c>
      <c r="BM148" s="245" t="s">
        <v>409</v>
      </c>
    </row>
    <row r="149" s="2" customFormat="1" ht="16.5" customHeight="1">
      <c r="A149" s="37"/>
      <c r="B149" s="38"/>
      <c r="C149" s="234" t="s">
        <v>287</v>
      </c>
      <c r="D149" s="234" t="s">
        <v>160</v>
      </c>
      <c r="E149" s="235" t="s">
        <v>1448</v>
      </c>
      <c r="F149" s="236" t="s">
        <v>1449</v>
      </c>
      <c r="G149" s="237" t="s">
        <v>1038</v>
      </c>
      <c r="H149" s="238">
        <v>5</v>
      </c>
      <c r="I149" s="239"/>
      <c r="J149" s="240">
        <f>ROUND(I149*H149,2)</f>
        <v>0</v>
      </c>
      <c r="K149" s="236" t="s">
        <v>1</v>
      </c>
      <c r="L149" s="43"/>
      <c r="M149" s="241" t="s">
        <v>1</v>
      </c>
      <c r="N149" s="242" t="s">
        <v>42</v>
      </c>
      <c r="O149" s="90"/>
      <c r="P149" s="243">
        <f>O149*H149</f>
        <v>0</v>
      </c>
      <c r="Q149" s="243">
        <v>0</v>
      </c>
      <c r="R149" s="243">
        <f>Q149*H149</f>
        <v>0</v>
      </c>
      <c r="S149" s="243">
        <v>0</v>
      </c>
      <c r="T149" s="24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45" t="s">
        <v>165</v>
      </c>
      <c r="AT149" s="245" t="s">
        <v>160</v>
      </c>
      <c r="AU149" s="245" t="s">
        <v>87</v>
      </c>
      <c r="AY149" s="16" t="s">
        <v>158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16" t="s">
        <v>85</v>
      </c>
      <c r="BK149" s="246">
        <f>ROUND(I149*H149,2)</f>
        <v>0</v>
      </c>
      <c r="BL149" s="16" t="s">
        <v>165</v>
      </c>
      <c r="BM149" s="245" t="s">
        <v>422</v>
      </c>
    </row>
    <row r="150" s="2" customFormat="1" ht="16.5" customHeight="1">
      <c r="A150" s="37"/>
      <c r="B150" s="38"/>
      <c r="C150" s="234" t="s">
        <v>291</v>
      </c>
      <c r="D150" s="234" t="s">
        <v>160</v>
      </c>
      <c r="E150" s="235" t="s">
        <v>1450</v>
      </c>
      <c r="F150" s="236" t="s">
        <v>1451</v>
      </c>
      <c r="G150" s="237" t="s">
        <v>1038</v>
      </c>
      <c r="H150" s="238">
        <v>1</v>
      </c>
      <c r="I150" s="239"/>
      <c r="J150" s="240">
        <f>ROUND(I150*H150,2)</f>
        <v>0</v>
      </c>
      <c r="K150" s="236" t="s">
        <v>1</v>
      </c>
      <c r="L150" s="43"/>
      <c r="M150" s="241" t="s">
        <v>1</v>
      </c>
      <c r="N150" s="242" t="s">
        <v>42</v>
      </c>
      <c r="O150" s="90"/>
      <c r="P150" s="243">
        <f>O150*H150</f>
        <v>0</v>
      </c>
      <c r="Q150" s="243">
        <v>0</v>
      </c>
      <c r="R150" s="243">
        <f>Q150*H150</f>
        <v>0</v>
      </c>
      <c r="S150" s="243">
        <v>0</v>
      </c>
      <c r="T150" s="244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45" t="s">
        <v>165</v>
      </c>
      <c r="AT150" s="245" t="s">
        <v>160</v>
      </c>
      <c r="AU150" s="245" t="s">
        <v>87</v>
      </c>
      <c r="AY150" s="16" t="s">
        <v>158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6" t="s">
        <v>85</v>
      </c>
      <c r="BK150" s="246">
        <f>ROUND(I150*H150,2)</f>
        <v>0</v>
      </c>
      <c r="BL150" s="16" t="s">
        <v>165</v>
      </c>
      <c r="BM150" s="245" t="s">
        <v>431</v>
      </c>
    </row>
    <row r="151" s="2" customFormat="1" ht="21.75" customHeight="1">
      <c r="A151" s="37"/>
      <c r="B151" s="38"/>
      <c r="C151" s="234" t="s">
        <v>297</v>
      </c>
      <c r="D151" s="234" t="s">
        <v>160</v>
      </c>
      <c r="E151" s="235" t="s">
        <v>1452</v>
      </c>
      <c r="F151" s="236" t="s">
        <v>1453</v>
      </c>
      <c r="G151" s="237" t="s">
        <v>1038</v>
      </c>
      <c r="H151" s="238">
        <v>4</v>
      </c>
      <c r="I151" s="239"/>
      <c r="J151" s="240">
        <f>ROUND(I151*H151,2)</f>
        <v>0</v>
      </c>
      <c r="K151" s="236" t="s">
        <v>1</v>
      </c>
      <c r="L151" s="43"/>
      <c r="M151" s="241" t="s">
        <v>1</v>
      </c>
      <c r="N151" s="242" t="s">
        <v>42</v>
      </c>
      <c r="O151" s="90"/>
      <c r="P151" s="243">
        <f>O151*H151</f>
        <v>0</v>
      </c>
      <c r="Q151" s="243">
        <v>0</v>
      </c>
      <c r="R151" s="243">
        <f>Q151*H151</f>
        <v>0</v>
      </c>
      <c r="S151" s="243">
        <v>0</v>
      </c>
      <c r="T151" s="24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45" t="s">
        <v>165</v>
      </c>
      <c r="AT151" s="245" t="s">
        <v>160</v>
      </c>
      <c r="AU151" s="245" t="s">
        <v>87</v>
      </c>
      <c r="AY151" s="16" t="s">
        <v>158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16" t="s">
        <v>85</v>
      </c>
      <c r="BK151" s="246">
        <f>ROUND(I151*H151,2)</f>
        <v>0</v>
      </c>
      <c r="BL151" s="16" t="s">
        <v>165</v>
      </c>
      <c r="BM151" s="245" t="s">
        <v>440</v>
      </c>
    </row>
    <row r="152" s="2" customFormat="1" ht="55.5" customHeight="1">
      <c r="A152" s="37"/>
      <c r="B152" s="38"/>
      <c r="C152" s="234" t="s">
        <v>302</v>
      </c>
      <c r="D152" s="234" t="s">
        <v>160</v>
      </c>
      <c r="E152" s="235" t="s">
        <v>1454</v>
      </c>
      <c r="F152" s="236" t="s">
        <v>1455</v>
      </c>
      <c r="G152" s="237" t="s">
        <v>1392</v>
      </c>
      <c r="H152" s="238">
        <v>20</v>
      </c>
      <c r="I152" s="239"/>
      <c r="J152" s="240">
        <f>ROUND(I152*H152,2)</f>
        <v>0</v>
      </c>
      <c r="K152" s="236" t="s">
        <v>1</v>
      </c>
      <c r="L152" s="43"/>
      <c r="M152" s="241" t="s">
        <v>1</v>
      </c>
      <c r="N152" s="242" t="s">
        <v>42</v>
      </c>
      <c r="O152" s="90"/>
      <c r="P152" s="243">
        <f>O152*H152</f>
        <v>0</v>
      </c>
      <c r="Q152" s="243">
        <v>0</v>
      </c>
      <c r="R152" s="243">
        <f>Q152*H152</f>
        <v>0</v>
      </c>
      <c r="S152" s="243">
        <v>0</v>
      </c>
      <c r="T152" s="244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45" t="s">
        <v>165</v>
      </c>
      <c r="AT152" s="245" t="s">
        <v>160</v>
      </c>
      <c r="AU152" s="245" t="s">
        <v>87</v>
      </c>
      <c r="AY152" s="16" t="s">
        <v>158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6" t="s">
        <v>85</v>
      </c>
      <c r="BK152" s="246">
        <f>ROUND(I152*H152,2)</f>
        <v>0</v>
      </c>
      <c r="BL152" s="16" t="s">
        <v>165</v>
      </c>
      <c r="BM152" s="245" t="s">
        <v>462</v>
      </c>
    </row>
    <row r="153" s="2" customFormat="1" ht="21.75" customHeight="1">
      <c r="A153" s="37"/>
      <c r="B153" s="38"/>
      <c r="C153" s="234" t="s">
        <v>306</v>
      </c>
      <c r="D153" s="234" t="s">
        <v>160</v>
      </c>
      <c r="E153" s="235" t="s">
        <v>1393</v>
      </c>
      <c r="F153" s="236" t="s">
        <v>1394</v>
      </c>
      <c r="G153" s="237" t="s">
        <v>1392</v>
      </c>
      <c r="H153" s="238">
        <v>20</v>
      </c>
      <c r="I153" s="239"/>
      <c r="J153" s="240">
        <f>ROUND(I153*H153,2)</f>
        <v>0</v>
      </c>
      <c r="K153" s="236" t="s">
        <v>1</v>
      </c>
      <c r="L153" s="43"/>
      <c r="M153" s="241" t="s">
        <v>1</v>
      </c>
      <c r="N153" s="242" t="s">
        <v>42</v>
      </c>
      <c r="O153" s="90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45" t="s">
        <v>165</v>
      </c>
      <c r="AT153" s="245" t="s">
        <v>160</v>
      </c>
      <c r="AU153" s="245" t="s">
        <v>87</v>
      </c>
      <c r="AY153" s="16" t="s">
        <v>158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6" t="s">
        <v>85</v>
      </c>
      <c r="BK153" s="246">
        <f>ROUND(I153*H153,2)</f>
        <v>0</v>
      </c>
      <c r="BL153" s="16" t="s">
        <v>165</v>
      </c>
      <c r="BM153" s="245" t="s">
        <v>472</v>
      </c>
    </row>
    <row r="154" s="12" customFormat="1" ht="22.8" customHeight="1">
      <c r="A154" s="12"/>
      <c r="B154" s="218"/>
      <c r="C154" s="219"/>
      <c r="D154" s="220" t="s">
        <v>76</v>
      </c>
      <c r="E154" s="232" t="s">
        <v>1061</v>
      </c>
      <c r="F154" s="232" t="s">
        <v>1456</v>
      </c>
      <c r="G154" s="219"/>
      <c r="H154" s="219"/>
      <c r="I154" s="222"/>
      <c r="J154" s="233">
        <f>BK154</f>
        <v>0</v>
      </c>
      <c r="K154" s="219"/>
      <c r="L154" s="224"/>
      <c r="M154" s="225"/>
      <c r="N154" s="226"/>
      <c r="O154" s="226"/>
      <c r="P154" s="227">
        <f>SUM(P155:P157)</f>
        <v>0</v>
      </c>
      <c r="Q154" s="226"/>
      <c r="R154" s="227">
        <f>SUM(R155:R157)</f>
        <v>0</v>
      </c>
      <c r="S154" s="226"/>
      <c r="T154" s="228">
        <f>SUM(T155:T157)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9" t="s">
        <v>85</v>
      </c>
      <c r="AT154" s="230" t="s">
        <v>76</v>
      </c>
      <c r="AU154" s="230" t="s">
        <v>85</v>
      </c>
      <c r="AY154" s="229" t="s">
        <v>158</v>
      </c>
      <c r="BK154" s="231">
        <f>SUM(BK155:BK157)</f>
        <v>0</v>
      </c>
    </row>
    <row r="155" s="2" customFormat="1" ht="16.5" customHeight="1">
      <c r="A155" s="37"/>
      <c r="B155" s="38"/>
      <c r="C155" s="234" t="s">
        <v>313</v>
      </c>
      <c r="D155" s="234" t="s">
        <v>160</v>
      </c>
      <c r="E155" s="235" t="s">
        <v>1459</v>
      </c>
      <c r="F155" s="236" t="s">
        <v>1460</v>
      </c>
      <c r="G155" s="237" t="s">
        <v>1038</v>
      </c>
      <c r="H155" s="238">
        <v>26</v>
      </c>
      <c r="I155" s="239"/>
      <c r="J155" s="240">
        <f>ROUND(I155*H155,2)</f>
        <v>0</v>
      </c>
      <c r="K155" s="236" t="s">
        <v>1</v>
      </c>
      <c r="L155" s="43"/>
      <c r="M155" s="241" t="s">
        <v>1</v>
      </c>
      <c r="N155" s="242" t="s">
        <v>42</v>
      </c>
      <c r="O155" s="90"/>
      <c r="P155" s="243">
        <f>O155*H155</f>
        <v>0</v>
      </c>
      <c r="Q155" s="243">
        <v>0</v>
      </c>
      <c r="R155" s="243">
        <f>Q155*H155</f>
        <v>0</v>
      </c>
      <c r="S155" s="243">
        <v>0</v>
      </c>
      <c r="T155" s="244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45" t="s">
        <v>165</v>
      </c>
      <c r="AT155" s="245" t="s">
        <v>160</v>
      </c>
      <c r="AU155" s="245" t="s">
        <v>87</v>
      </c>
      <c r="AY155" s="16" t="s">
        <v>158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16" t="s">
        <v>85</v>
      </c>
      <c r="BK155" s="246">
        <f>ROUND(I155*H155,2)</f>
        <v>0</v>
      </c>
      <c r="BL155" s="16" t="s">
        <v>165</v>
      </c>
      <c r="BM155" s="245" t="s">
        <v>484</v>
      </c>
    </row>
    <row r="156" s="2" customFormat="1" ht="16.5" customHeight="1">
      <c r="A156" s="37"/>
      <c r="B156" s="38"/>
      <c r="C156" s="234" t="s">
        <v>318</v>
      </c>
      <c r="D156" s="234" t="s">
        <v>160</v>
      </c>
      <c r="E156" s="235" t="s">
        <v>1529</v>
      </c>
      <c r="F156" s="236" t="s">
        <v>1464</v>
      </c>
      <c r="G156" s="237" t="s">
        <v>1038</v>
      </c>
      <c r="H156" s="238">
        <v>1</v>
      </c>
      <c r="I156" s="239"/>
      <c r="J156" s="240">
        <f>ROUND(I156*H156,2)</f>
        <v>0</v>
      </c>
      <c r="K156" s="236" t="s">
        <v>1</v>
      </c>
      <c r="L156" s="43"/>
      <c r="M156" s="241" t="s">
        <v>1</v>
      </c>
      <c r="N156" s="242" t="s">
        <v>42</v>
      </c>
      <c r="O156" s="90"/>
      <c r="P156" s="243">
        <f>O156*H156</f>
        <v>0</v>
      </c>
      <c r="Q156" s="243">
        <v>0</v>
      </c>
      <c r="R156" s="243">
        <f>Q156*H156</f>
        <v>0</v>
      </c>
      <c r="S156" s="243">
        <v>0</v>
      </c>
      <c r="T156" s="244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45" t="s">
        <v>165</v>
      </c>
      <c r="AT156" s="245" t="s">
        <v>160</v>
      </c>
      <c r="AU156" s="245" t="s">
        <v>87</v>
      </c>
      <c r="AY156" s="16" t="s">
        <v>158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6" t="s">
        <v>85</v>
      </c>
      <c r="BK156" s="246">
        <f>ROUND(I156*H156,2)</f>
        <v>0</v>
      </c>
      <c r="BL156" s="16" t="s">
        <v>165</v>
      </c>
      <c r="BM156" s="245" t="s">
        <v>495</v>
      </c>
    </row>
    <row r="157" s="2" customFormat="1" ht="16.5" customHeight="1">
      <c r="A157" s="37"/>
      <c r="B157" s="38"/>
      <c r="C157" s="234" t="s">
        <v>323</v>
      </c>
      <c r="D157" s="234" t="s">
        <v>160</v>
      </c>
      <c r="E157" s="235" t="s">
        <v>1530</v>
      </c>
      <c r="F157" s="236" t="s">
        <v>1468</v>
      </c>
      <c r="G157" s="237" t="s">
        <v>1038</v>
      </c>
      <c r="H157" s="238">
        <v>1</v>
      </c>
      <c r="I157" s="239"/>
      <c r="J157" s="240">
        <f>ROUND(I157*H157,2)</f>
        <v>0</v>
      </c>
      <c r="K157" s="236" t="s">
        <v>1</v>
      </c>
      <c r="L157" s="43"/>
      <c r="M157" s="287" t="s">
        <v>1</v>
      </c>
      <c r="N157" s="288" t="s">
        <v>42</v>
      </c>
      <c r="O157" s="289"/>
      <c r="P157" s="290">
        <f>O157*H157</f>
        <v>0</v>
      </c>
      <c r="Q157" s="290">
        <v>0</v>
      </c>
      <c r="R157" s="290">
        <f>Q157*H157</f>
        <v>0</v>
      </c>
      <c r="S157" s="290">
        <v>0</v>
      </c>
      <c r="T157" s="291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45" t="s">
        <v>165</v>
      </c>
      <c r="AT157" s="245" t="s">
        <v>160</v>
      </c>
      <c r="AU157" s="245" t="s">
        <v>87</v>
      </c>
      <c r="AY157" s="16" t="s">
        <v>158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16" t="s">
        <v>85</v>
      </c>
      <c r="BK157" s="246">
        <f>ROUND(I157*H157,2)</f>
        <v>0</v>
      </c>
      <c r="BL157" s="16" t="s">
        <v>165</v>
      </c>
      <c r="BM157" s="245" t="s">
        <v>504</v>
      </c>
    </row>
    <row r="158" s="2" customFormat="1" ht="6.96" customHeight="1">
      <c r="A158" s="37"/>
      <c r="B158" s="65"/>
      <c r="C158" s="66"/>
      <c r="D158" s="66"/>
      <c r="E158" s="66"/>
      <c r="F158" s="66"/>
      <c r="G158" s="66"/>
      <c r="H158" s="66"/>
      <c r="I158" s="182"/>
      <c r="J158" s="66"/>
      <c r="K158" s="66"/>
      <c r="L158" s="43"/>
      <c r="M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</row>
  </sheetData>
  <sheetProtection sheet="1" autoFilter="0" formatColumns="0" formatRows="0" objects="1" scenarios="1" spinCount="100000" saltValue="OTb5Ni5uul5Tya/GQGoiTCA7XFQsMzTbAtvrv1E1l8cJa6sdDu4iXDYtNbignMwQTbgLIfdG3B1X7MxvwX0E7w==" hashValue="4KDYZmrUo6EmjIm+2oBBDvayAaZK8Ofw/LfxTi8yi7Tz17H5aDH1v3y82KOrEx+BOoOnFewAGr9QRGdfklVzpw==" algorithmName="SHA-512" password="CC35"/>
  <autoFilter ref="C119:K15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114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87</v>
      </c>
    </row>
    <row r="4" hidden="1" s="1" customFormat="1" ht="24.96" customHeight="1">
      <c r="B4" s="19"/>
      <c r="D4" s="139" t="s">
        <v>115</v>
      </c>
      <c r="I4" s="135"/>
      <c r="L4" s="19"/>
      <c r="M4" s="140" t="s">
        <v>10</v>
      </c>
      <c r="AT4" s="16" t="s">
        <v>4</v>
      </c>
    </row>
    <row r="5" hidden="1" s="1" customFormat="1" ht="6.96" customHeight="1">
      <c r="B5" s="19"/>
      <c r="I5" s="135"/>
      <c r="L5" s="19"/>
    </row>
    <row r="6" hidden="1" s="1" customFormat="1" ht="12" customHeight="1">
      <c r="B6" s="19"/>
      <c r="D6" s="141" t="s">
        <v>16</v>
      </c>
      <c r="I6" s="135"/>
      <c r="L6" s="19"/>
    </row>
    <row r="7" hidden="1" s="1" customFormat="1" ht="16.5" customHeight="1">
      <c r="B7" s="19"/>
      <c r="E7" s="142" t="str">
        <f>'Rekapitulace stavby'!K6</f>
        <v>Rekostrukce a vybavení odborných učeben na ZŠ Družba - stavba</v>
      </c>
      <c r="F7" s="141"/>
      <c r="G7" s="141"/>
      <c r="H7" s="141"/>
      <c r="I7" s="135"/>
      <c r="L7" s="19"/>
    </row>
    <row r="8" hidden="1" s="2" customFormat="1" ht="12" customHeight="1">
      <c r="A8" s="37"/>
      <c r="B8" s="43"/>
      <c r="C8" s="37"/>
      <c r="D8" s="141" t="s">
        <v>116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4" t="s">
        <v>1531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41" t="s">
        <v>18</v>
      </c>
      <c r="E11" s="37"/>
      <c r="F11" s="145" t="s">
        <v>1</v>
      </c>
      <c r="G11" s="37"/>
      <c r="H11" s="37"/>
      <c r="I11" s="146" t="s">
        <v>20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41" t="s">
        <v>21</v>
      </c>
      <c r="E12" s="37"/>
      <c r="F12" s="145" t="s">
        <v>1029</v>
      </c>
      <c r="G12" s="37"/>
      <c r="H12" s="37"/>
      <c r="I12" s="146" t="s">
        <v>23</v>
      </c>
      <c r="J12" s="147" t="str">
        <f>'Rekapitulace stavby'!AN8</f>
        <v>28. 2. 2019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1" t="s">
        <v>25</v>
      </c>
      <c r="E14" s="37"/>
      <c r="F14" s="37"/>
      <c r="G14" s="37"/>
      <c r="H14" s="37"/>
      <c r="I14" s="146" t="s">
        <v>26</v>
      </c>
      <c r="J14" s="145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5" t="str">
        <f>IF('Rekapitulace stavby'!E11="","",'Rekapitulace stavby'!E11)</f>
        <v>Statutární město Karviná</v>
      </c>
      <c r="F15" s="37"/>
      <c r="G15" s="37"/>
      <c r="H15" s="37"/>
      <c r="I15" s="146" t="s">
        <v>28</v>
      </c>
      <c r="J15" s="145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41" t="s">
        <v>29</v>
      </c>
      <c r="E17" s="37"/>
      <c r="F17" s="37"/>
      <c r="G17" s="37"/>
      <c r="H17" s="37"/>
      <c r="I17" s="146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5"/>
      <c r="G18" s="145"/>
      <c r="H18" s="145"/>
      <c r="I18" s="146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41" t="s">
        <v>31</v>
      </c>
      <c r="E20" s="37"/>
      <c r="F20" s="37"/>
      <c r="G20" s="37"/>
      <c r="H20" s="37"/>
      <c r="I20" s="146" t="s">
        <v>26</v>
      </c>
      <c r="J20" s="145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5" t="str">
        <f>IF('Rekapitulace stavby'!E17="","",'Rekapitulace stavby'!E17)</f>
        <v>ATRIS s.r.o.</v>
      </c>
      <c r="F21" s="37"/>
      <c r="G21" s="37"/>
      <c r="H21" s="37"/>
      <c r="I21" s="146" t="s">
        <v>28</v>
      </c>
      <c r="J21" s="145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41" t="s">
        <v>34</v>
      </c>
      <c r="E23" s="37"/>
      <c r="F23" s="37"/>
      <c r="G23" s="37"/>
      <c r="H23" s="37"/>
      <c r="I23" s="146" t="s">
        <v>26</v>
      </c>
      <c r="J23" s="145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5" t="str">
        <f>IF('Rekapitulace stavby'!E20="","",'Rekapitulace stavby'!E20)</f>
        <v>Barbora Kyšková</v>
      </c>
      <c r="F24" s="37"/>
      <c r="G24" s="37"/>
      <c r="H24" s="37"/>
      <c r="I24" s="146" t="s">
        <v>28</v>
      </c>
      <c r="J24" s="145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41" t="s">
        <v>36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55" t="s">
        <v>37</v>
      </c>
      <c r="E30" s="37"/>
      <c r="F30" s="37"/>
      <c r="G30" s="37"/>
      <c r="H30" s="37"/>
      <c r="I30" s="143"/>
      <c r="J30" s="156">
        <f>ROUND(J125,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7" t="s">
        <v>39</v>
      </c>
      <c r="G32" s="37"/>
      <c r="H32" s="37"/>
      <c r="I32" s="158" t="s">
        <v>38</v>
      </c>
      <c r="J32" s="157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9" t="s">
        <v>41</v>
      </c>
      <c r="E33" s="141" t="s">
        <v>42</v>
      </c>
      <c r="F33" s="160">
        <f>ROUND((SUM(BE125:BE164)),  2)</f>
        <v>0</v>
      </c>
      <c r="G33" s="37"/>
      <c r="H33" s="37"/>
      <c r="I33" s="161">
        <v>0.20999999999999999</v>
      </c>
      <c r="J33" s="160">
        <f>ROUND(((SUM(BE125:BE164))*I33),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41" t="s">
        <v>43</v>
      </c>
      <c r="F34" s="160">
        <f>ROUND((SUM(BF125:BF164)),  2)</f>
        <v>0</v>
      </c>
      <c r="G34" s="37"/>
      <c r="H34" s="37"/>
      <c r="I34" s="161">
        <v>0.14999999999999999</v>
      </c>
      <c r="J34" s="160">
        <f>ROUND(((SUM(BF125:BF164))*I34),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44</v>
      </c>
      <c r="F35" s="160">
        <f>ROUND((SUM(BG125:BG164)),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45</v>
      </c>
      <c r="F36" s="160">
        <f>ROUND((SUM(BH125:BH164)),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46</v>
      </c>
      <c r="F37" s="160">
        <f>ROUND((SUM(BI125:BI164)),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62"/>
      <c r="D39" s="163" t="s">
        <v>47</v>
      </c>
      <c r="E39" s="164"/>
      <c r="F39" s="164"/>
      <c r="G39" s="165" t="s">
        <v>48</v>
      </c>
      <c r="H39" s="166" t="s">
        <v>49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I41" s="135"/>
      <c r="L41" s="19"/>
    </row>
    <row r="42" hidden="1" s="1" customFormat="1" ht="14.4" customHeight="1">
      <c r="B42" s="19"/>
      <c r="I42" s="135"/>
      <c r="L42" s="19"/>
    </row>
    <row r="43" hidden="1" s="1" customFormat="1" ht="14.4" customHeight="1">
      <c r="B43" s="19"/>
      <c r="I43" s="135"/>
      <c r="L43" s="19"/>
    </row>
    <row r="44" hidden="1" s="1" customFormat="1" ht="14.4" customHeight="1">
      <c r="B44" s="19"/>
      <c r="I44" s="135"/>
      <c r="L44" s="19"/>
    </row>
    <row r="45" hidden="1" s="1" customFormat="1" ht="14.4" customHeight="1">
      <c r="B45" s="19"/>
      <c r="I45" s="135"/>
      <c r="L45" s="19"/>
    </row>
    <row r="46" hidden="1" s="1" customFormat="1" ht="14.4" customHeight="1">
      <c r="B46" s="19"/>
      <c r="I46" s="135"/>
      <c r="L46" s="19"/>
    </row>
    <row r="47" hidden="1" s="1" customFormat="1" ht="14.4" customHeight="1">
      <c r="B47" s="19"/>
      <c r="I47" s="135"/>
      <c r="L47" s="19"/>
    </row>
    <row r="48" hidden="1" s="1" customFormat="1" ht="14.4" customHeight="1">
      <c r="B48" s="19"/>
      <c r="I48" s="135"/>
      <c r="L48" s="19"/>
    </row>
    <row r="49" hidden="1" s="1" customFormat="1" ht="14.4" customHeight="1">
      <c r="B49" s="19"/>
      <c r="I49" s="135"/>
      <c r="L49" s="19"/>
    </row>
    <row r="50" hidden="1" s="2" customFormat="1" ht="14.4" customHeight="1">
      <c r="B50" s="62"/>
      <c r="D50" s="170" t="s">
        <v>50</v>
      </c>
      <c r="E50" s="171"/>
      <c r="F50" s="171"/>
      <c r="G50" s="170" t="s">
        <v>51</v>
      </c>
      <c r="H50" s="171"/>
      <c r="I50" s="172"/>
      <c r="J50" s="171"/>
      <c r="K50" s="171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52</v>
      </c>
      <c r="E61" s="174"/>
      <c r="F61" s="175" t="s">
        <v>53</v>
      </c>
      <c r="G61" s="173" t="s">
        <v>52</v>
      </c>
      <c r="H61" s="174"/>
      <c r="I61" s="176"/>
      <c r="J61" s="177" t="s">
        <v>53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0" t="s">
        <v>54</v>
      </c>
      <c r="E65" s="178"/>
      <c r="F65" s="178"/>
      <c r="G65" s="170" t="s">
        <v>55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52</v>
      </c>
      <c r="E76" s="174"/>
      <c r="F76" s="175" t="s">
        <v>53</v>
      </c>
      <c r="G76" s="173" t="s">
        <v>52</v>
      </c>
      <c r="H76" s="174"/>
      <c r="I76" s="176"/>
      <c r="J76" s="177" t="s">
        <v>53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118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Rekostrukce a vybavení odborných učeben na ZŠ Družba - stavba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010 - Stavební práce pro konektivitu - MŠ 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 xml:space="preserve"> </v>
      </c>
      <c r="G89" s="39"/>
      <c r="H89" s="39"/>
      <c r="I89" s="146" t="s">
        <v>23</v>
      </c>
      <c r="J89" s="78" t="str">
        <f>IF(J12="","",J12)</f>
        <v>28. 2. 2019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Statutární město Karviná</v>
      </c>
      <c r="G91" s="39"/>
      <c r="H91" s="39"/>
      <c r="I91" s="146" t="s">
        <v>31</v>
      </c>
      <c r="J91" s="35" t="str">
        <f>E21</f>
        <v>ATRIS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146" t="s">
        <v>34</v>
      </c>
      <c r="J92" s="35" t="str">
        <f>E24</f>
        <v>Barbora Kyšková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119</v>
      </c>
      <c r="D94" s="188"/>
      <c r="E94" s="188"/>
      <c r="F94" s="188"/>
      <c r="G94" s="188"/>
      <c r="H94" s="188"/>
      <c r="I94" s="189"/>
      <c r="J94" s="190" t="s">
        <v>120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121</v>
      </c>
      <c r="D96" s="39"/>
      <c r="E96" s="39"/>
      <c r="F96" s="39"/>
      <c r="G96" s="39"/>
      <c r="H96" s="39"/>
      <c r="I96" s="143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122</v>
      </c>
    </row>
    <row r="97" s="9" customFormat="1" ht="24.96" customHeight="1">
      <c r="A97" s="9"/>
      <c r="B97" s="192"/>
      <c r="C97" s="193"/>
      <c r="D97" s="194" t="s">
        <v>123</v>
      </c>
      <c r="E97" s="195"/>
      <c r="F97" s="195"/>
      <c r="G97" s="195"/>
      <c r="H97" s="195"/>
      <c r="I97" s="196"/>
      <c r="J97" s="197">
        <f>J126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125</v>
      </c>
      <c r="E98" s="202"/>
      <c r="F98" s="202"/>
      <c r="G98" s="202"/>
      <c r="H98" s="202"/>
      <c r="I98" s="203"/>
      <c r="J98" s="204">
        <f>J127</f>
        <v>0</v>
      </c>
      <c r="K98" s="200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200"/>
      <c r="D99" s="201" t="s">
        <v>1470</v>
      </c>
      <c r="E99" s="202"/>
      <c r="F99" s="202"/>
      <c r="G99" s="202"/>
      <c r="H99" s="202"/>
      <c r="I99" s="203"/>
      <c r="J99" s="204">
        <f>J129</f>
        <v>0</v>
      </c>
      <c r="K99" s="200"/>
      <c r="L99" s="20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200"/>
      <c r="D100" s="201" t="s">
        <v>1471</v>
      </c>
      <c r="E100" s="202"/>
      <c r="F100" s="202"/>
      <c r="G100" s="202"/>
      <c r="H100" s="202"/>
      <c r="I100" s="203"/>
      <c r="J100" s="204">
        <f>J131</f>
        <v>0</v>
      </c>
      <c r="K100" s="200"/>
      <c r="L100" s="20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9"/>
      <c r="C101" s="200"/>
      <c r="D101" s="201" t="s">
        <v>805</v>
      </c>
      <c r="E101" s="202"/>
      <c r="F101" s="202"/>
      <c r="G101" s="202"/>
      <c r="H101" s="202"/>
      <c r="I101" s="203"/>
      <c r="J101" s="204">
        <f>J138</f>
        <v>0</v>
      </c>
      <c r="K101" s="200"/>
      <c r="L101" s="20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9"/>
      <c r="C102" s="200"/>
      <c r="D102" s="201" t="s">
        <v>129</v>
      </c>
      <c r="E102" s="202"/>
      <c r="F102" s="202"/>
      <c r="G102" s="202"/>
      <c r="H102" s="202"/>
      <c r="I102" s="203"/>
      <c r="J102" s="204">
        <f>J144</f>
        <v>0</v>
      </c>
      <c r="K102" s="200"/>
      <c r="L102" s="20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9"/>
      <c r="C103" s="200"/>
      <c r="D103" s="201" t="s">
        <v>130</v>
      </c>
      <c r="E103" s="202"/>
      <c r="F103" s="202"/>
      <c r="G103" s="202"/>
      <c r="H103" s="202"/>
      <c r="I103" s="203"/>
      <c r="J103" s="204">
        <f>J152</f>
        <v>0</v>
      </c>
      <c r="K103" s="200"/>
      <c r="L103" s="20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2"/>
      <c r="C104" s="193"/>
      <c r="D104" s="194" t="s">
        <v>131</v>
      </c>
      <c r="E104" s="195"/>
      <c r="F104" s="195"/>
      <c r="G104" s="195"/>
      <c r="H104" s="195"/>
      <c r="I104" s="196"/>
      <c r="J104" s="197">
        <f>J155</f>
        <v>0</v>
      </c>
      <c r="K104" s="193"/>
      <c r="L104" s="198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9"/>
      <c r="C105" s="200"/>
      <c r="D105" s="201" t="s">
        <v>142</v>
      </c>
      <c r="E105" s="202"/>
      <c r="F105" s="202"/>
      <c r="G105" s="202"/>
      <c r="H105" s="202"/>
      <c r="I105" s="203"/>
      <c r="J105" s="204">
        <f>J156</f>
        <v>0</v>
      </c>
      <c r="K105" s="200"/>
      <c r="L105" s="20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143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182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185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143</v>
      </c>
      <c r="D112" s="39"/>
      <c r="E112" s="39"/>
      <c r="F112" s="39"/>
      <c r="G112" s="39"/>
      <c r="H112" s="39"/>
      <c r="I112" s="143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143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143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86" t="str">
        <f>E7</f>
        <v>Rekostrukce a vybavení odborných učeben na ZŠ Družba - stavba</v>
      </c>
      <c r="F115" s="31"/>
      <c r="G115" s="31"/>
      <c r="H115" s="31"/>
      <c r="I115" s="143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116</v>
      </c>
      <c r="D116" s="39"/>
      <c r="E116" s="39"/>
      <c r="F116" s="39"/>
      <c r="G116" s="39"/>
      <c r="H116" s="39"/>
      <c r="I116" s="143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 xml:space="preserve">010 - Stavební práce pro konektivitu - MŠ </v>
      </c>
      <c r="F117" s="39"/>
      <c r="G117" s="39"/>
      <c r="H117" s="39"/>
      <c r="I117" s="143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143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21</v>
      </c>
      <c r="D119" s="39"/>
      <c r="E119" s="39"/>
      <c r="F119" s="26" t="str">
        <f>F12</f>
        <v xml:space="preserve"> </v>
      </c>
      <c r="G119" s="39"/>
      <c r="H119" s="39"/>
      <c r="I119" s="146" t="s">
        <v>23</v>
      </c>
      <c r="J119" s="78" t="str">
        <f>IF(J12="","",J12)</f>
        <v>28. 2. 2019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143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25</v>
      </c>
      <c r="D121" s="39"/>
      <c r="E121" s="39"/>
      <c r="F121" s="26" t="str">
        <f>E15</f>
        <v>Statutární město Karviná</v>
      </c>
      <c r="G121" s="39"/>
      <c r="H121" s="39"/>
      <c r="I121" s="146" t="s">
        <v>31</v>
      </c>
      <c r="J121" s="35" t="str">
        <f>E21</f>
        <v>ATRIS s.r.o.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29</v>
      </c>
      <c r="D122" s="39"/>
      <c r="E122" s="39"/>
      <c r="F122" s="26" t="str">
        <f>IF(E18="","",E18)</f>
        <v>Vyplň údaj</v>
      </c>
      <c r="G122" s="39"/>
      <c r="H122" s="39"/>
      <c r="I122" s="146" t="s">
        <v>34</v>
      </c>
      <c r="J122" s="35" t="str">
        <f>E24</f>
        <v>Barbora Kyšková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143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206"/>
      <c r="B124" s="207"/>
      <c r="C124" s="208" t="s">
        <v>144</v>
      </c>
      <c r="D124" s="209" t="s">
        <v>62</v>
      </c>
      <c r="E124" s="209" t="s">
        <v>58</v>
      </c>
      <c r="F124" s="209" t="s">
        <v>59</v>
      </c>
      <c r="G124" s="209" t="s">
        <v>145</v>
      </c>
      <c r="H124" s="209" t="s">
        <v>146</v>
      </c>
      <c r="I124" s="210" t="s">
        <v>147</v>
      </c>
      <c r="J124" s="209" t="s">
        <v>120</v>
      </c>
      <c r="K124" s="211" t="s">
        <v>148</v>
      </c>
      <c r="L124" s="212"/>
      <c r="M124" s="99" t="s">
        <v>1</v>
      </c>
      <c r="N124" s="100" t="s">
        <v>41</v>
      </c>
      <c r="O124" s="100" t="s">
        <v>149</v>
      </c>
      <c r="P124" s="100" t="s">
        <v>150</v>
      </c>
      <c r="Q124" s="100" t="s">
        <v>151</v>
      </c>
      <c r="R124" s="100" t="s">
        <v>152</v>
      </c>
      <c r="S124" s="100" t="s">
        <v>153</v>
      </c>
      <c r="T124" s="101" t="s">
        <v>154</v>
      </c>
      <c r="U124" s="206"/>
      <c r="V124" s="206"/>
      <c r="W124" s="206"/>
      <c r="X124" s="206"/>
      <c r="Y124" s="206"/>
      <c r="Z124" s="206"/>
      <c r="AA124" s="206"/>
      <c r="AB124" s="206"/>
      <c r="AC124" s="206"/>
      <c r="AD124" s="206"/>
      <c r="AE124" s="206"/>
    </row>
    <row r="125" s="2" customFormat="1" ht="22.8" customHeight="1">
      <c r="A125" s="37"/>
      <c r="B125" s="38"/>
      <c r="C125" s="106" t="s">
        <v>155</v>
      </c>
      <c r="D125" s="39"/>
      <c r="E125" s="39"/>
      <c r="F125" s="39"/>
      <c r="G125" s="39"/>
      <c r="H125" s="39"/>
      <c r="I125" s="143"/>
      <c r="J125" s="213">
        <f>BK125</f>
        <v>0</v>
      </c>
      <c r="K125" s="39"/>
      <c r="L125" s="43"/>
      <c r="M125" s="102"/>
      <c r="N125" s="214"/>
      <c r="O125" s="103"/>
      <c r="P125" s="215">
        <f>P126+P155</f>
        <v>0</v>
      </c>
      <c r="Q125" s="103"/>
      <c r="R125" s="215">
        <f>R126+R155</f>
        <v>0.90148499999999998</v>
      </c>
      <c r="S125" s="103"/>
      <c r="T125" s="216">
        <f>T126+T155</f>
        <v>0.58000000000000007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76</v>
      </c>
      <c r="AU125" s="16" t="s">
        <v>122</v>
      </c>
      <c r="BK125" s="217">
        <f>BK126+BK155</f>
        <v>0</v>
      </c>
    </row>
    <row r="126" s="12" customFormat="1" ht="25.92" customHeight="1">
      <c r="A126" s="12"/>
      <c r="B126" s="218"/>
      <c r="C126" s="219"/>
      <c r="D126" s="220" t="s">
        <v>76</v>
      </c>
      <c r="E126" s="221" t="s">
        <v>156</v>
      </c>
      <c r="F126" s="221" t="s">
        <v>157</v>
      </c>
      <c r="G126" s="219"/>
      <c r="H126" s="219"/>
      <c r="I126" s="222"/>
      <c r="J126" s="223">
        <f>BK126</f>
        <v>0</v>
      </c>
      <c r="K126" s="219"/>
      <c r="L126" s="224"/>
      <c r="M126" s="225"/>
      <c r="N126" s="226"/>
      <c r="O126" s="226"/>
      <c r="P126" s="227">
        <f>P127+P129+P131+P138+P144+P152</f>
        <v>0</v>
      </c>
      <c r="Q126" s="226"/>
      <c r="R126" s="227">
        <f>R127+R129+R131+R138+R144+R152</f>
        <v>0.86948499999999995</v>
      </c>
      <c r="S126" s="226"/>
      <c r="T126" s="228">
        <f>T127+T129+T131+T138+T144+T152</f>
        <v>0.58000000000000007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9" t="s">
        <v>85</v>
      </c>
      <c r="AT126" s="230" t="s">
        <v>76</v>
      </c>
      <c r="AU126" s="230" t="s">
        <v>77</v>
      </c>
      <c r="AY126" s="229" t="s">
        <v>158</v>
      </c>
      <c r="BK126" s="231">
        <f>BK127+BK129+BK131+BK138+BK144+BK152</f>
        <v>0</v>
      </c>
    </row>
    <row r="127" s="12" customFormat="1" ht="22.8" customHeight="1">
      <c r="A127" s="12"/>
      <c r="B127" s="218"/>
      <c r="C127" s="219"/>
      <c r="D127" s="220" t="s">
        <v>76</v>
      </c>
      <c r="E127" s="232" t="s">
        <v>172</v>
      </c>
      <c r="F127" s="232" t="s">
        <v>176</v>
      </c>
      <c r="G127" s="219"/>
      <c r="H127" s="219"/>
      <c r="I127" s="222"/>
      <c r="J127" s="233">
        <f>BK127</f>
        <v>0</v>
      </c>
      <c r="K127" s="219"/>
      <c r="L127" s="224"/>
      <c r="M127" s="225"/>
      <c r="N127" s="226"/>
      <c r="O127" s="226"/>
      <c r="P127" s="227">
        <f>P128</f>
        <v>0</v>
      </c>
      <c r="Q127" s="226"/>
      <c r="R127" s="227">
        <f>R128</f>
        <v>0.25239999999999996</v>
      </c>
      <c r="S127" s="226"/>
      <c r="T127" s="228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9" t="s">
        <v>85</v>
      </c>
      <c r="AT127" s="230" t="s">
        <v>76</v>
      </c>
      <c r="AU127" s="230" t="s">
        <v>85</v>
      </c>
      <c r="AY127" s="229" t="s">
        <v>158</v>
      </c>
      <c r="BK127" s="231">
        <f>BK128</f>
        <v>0</v>
      </c>
    </row>
    <row r="128" s="2" customFormat="1" ht="21.75" customHeight="1">
      <c r="A128" s="37"/>
      <c r="B128" s="38"/>
      <c r="C128" s="234" t="s">
        <v>85</v>
      </c>
      <c r="D128" s="234" t="s">
        <v>160</v>
      </c>
      <c r="E128" s="235" t="s">
        <v>1472</v>
      </c>
      <c r="F128" s="236" t="s">
        <v>1473</v>
      </c>
      <c r="G128" s="237" t="s">
        <v>192</v>
      </c>
      <c r="H128" s="238">
        <v>20</v>
      </c>
      <c r="I128" s="239"/>
      <c r="J128" s="240">
        <f>ROUND(I128*H128,2)</f>
        <v>0</v>
      </c>
      <c r="K128" s="236" t="s">
        <v>271</v>
      </c>
      <c r="L128" s="43"/>
      <c r="M128" s="241" t="s">
        <v>1</v>
      </c>
      <c r="N128" s="242" t="s">
        <v>42</v>
      </c>
      <c r="O128" s="90"/>
      <c r="P128" s="243">
        <f>O128*H128</f>
        <v>0</v>
      </c>
      <c r="Q128" s="243">
        <v>0.012619999999999999</v>
      </c>
      <c r="R128" s="243">
        <f>Q128*H128</f>
        <v>0.25239999999999996</v>
      </c>
      <c r="S128" s="243">
        <v>0</v>
      </c>
      <c r="T128" s="244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45" t="s">
        <v>165</v>
      </c>
      <c r="AT128" s="245" t="s">
        <v>160</v>
      </c>
      <c r="AU128" s="245" t="s">
        <v>87</v>
      </c>
      <c r="AY128" s="16" t="s">
        <v>158</v>
      </c>
      <c r="BE128" s="246">
        <f>IF(N128="základní",J128,0)</f>
        <v>0</v>
      </c>
      <c r="BF128" s="246">
        <f>IF(N128="snížená",J128,0)</f>
        <v>0</v>
      </c>
      <c r="BG128" s="246">
        <f>IF(N128="zákl. přenesená",J128,0)</f>
        <v>0</v>
      </c>
      <c r="BH128" s="246">
        <f>IF(N128="sníž. přenesená",J128,0)</f>
        <v>0</v>
      </c>
      <c r="BI128" s="246">
        <f>IF(N128="nulová",J128,0)</f>
        <v>0</v>
      </c>
      <c r="BJ128" s="16" t="s">
        <v>85</v>
      </c>
      <c r="BK128" s="246">
        <f>ROUND(I128*H128,2)</f>
        <v>0</v>
      </c>
      <c r="BL128" s="16" t="s">
        <v>165</v>
      </c>
      <c r="BM128" s="245" t="s">
        <v>1474</v>
      </c>
    </row>
    <row r="129" s="12" customFormat="1" ht="22.8" customHeight="1">
      <c r="A129" s="12"/>
      <c r="B129" s="218"/>
      <c r="C129" s="219"/>
      <c r="D129" s="220" t="s">
        <v>76</v>
      </c>
      <c r="E129" s="232" t="s">
        <v>165</v>
      </c>
      <c r="F129" s="232" t="s">
        <v>1478</v>
      </c>
      <c r="G129" s="219"/>
      <c r="H129" s="219"/>
      <c r="I129" s="222"/>
      <c r="J129" s="233">
        <f>BK129</f>
        <v>0</v>
      </c>
      <c r="K129" s="219"/>
      <c r="L129" s="224"/>
      <c r="M129" s="225"/>
      <c r="N129" s="226"/>
      <c r="O129" s="226"/>
      <c r="P129" s="227">
        <f>P130</f>
        <v>0</v>
      </c>
      <c r="Q129" s="226"/>
      <c r="R129" s="227">
        <f>R130</f>
        <v>0.078799999999999995</v>
      </c>
      <c r="S129" s="226"/>
      <c r="T129" s="228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9" t="s">
        <v>85</v>
      </c>
      <c r="AT129" s="230" t="s">
        <v>76</v>
      </c>
      <c r="AU129" s="230" t="s">
        <v>85</v>
      </c>
      <c r="AY129" s="229" t="s">
        <v>158</v>
      </c>
      <c r="BK129" s="231">
        <f>BK130</f>
        <v>0</v>
      </c>
    </row>
    <row r="130" s="2" customFormat="1" ht="21.75" customHeight="1">
      <c r="A130" s="37"/>
      <c r="B130" s="38"/>
      <c r="C130" s="234" t="s">
        <v>87</v>
      </c>
      <c r="D130" s="234" t="s">
        <v>160</v>
      </c>
      <c r="E130" s="235" t="s">
        <v>1479</v>
      </c>
      <c r="F130" s="236" t="s">
        <v>1480</v>
      </c>
      <c r="G130" s="237" t="s">
        <v>192</v>
      </c>
      <c r="H130" s="238">
        <v>4</v>
      </c>
      <c r="I130" s="239"/>
      <c r="J130" s="240">
        <f>ROUND(I130*H130,2)</f>
        <v>0</v>
      </c>
      <c r="K130" s="236" t="s">
        <v>164</v>
      </c>
      <c r="L130" s="43"/>
      <c r="M130" s="241" t="s">
        <v>1</v>
      </c>
      <c r="N130" s="242" t="s">
        <v>42</v>
      </c>
      <c r="O130" s="90"/>
      <c r="P130" s="243">
        <f>O130*H130</f>
        <v>0</v>
      </c>
      <c r="Q130" s="243">
        <v>0.019699999999999999</v>
      </c>
      <c r="R130" s="243">
        <f>Q130*H130</f>
        <v>0.078799999999999995</v>
      </c>
      <c r="S130" s="243">
        <v>0</v>
      </c>
      <c r="T130" s="244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45" t="s">
        <v>165</v>
      </c>
      <c r="AT130" s="245" t="s">
        <v>160</v>
      </c>
      <c r="AU130" s="245" t="s">
        <v>87</v>
      </c>
      <c r="AY130" s="16" t="s">
        <v>158</v>
      </c>
      <c r="BE130" s="246">
        <f>IF(N130="základní",J130,0)</f>
        <v>0</v>
      </c>
      <c r="BF130" s="246">
        <f>IF(N130="snížená",J130,0)</f>
        <v>0</v>
      </c>
      <c r="BG130" s="246">
        <f>IF(N130="zákl. přenesená",J130,0)</f>
        <v>0</v>
      </c>
      <c r="BH130" s="246">
        <f>IF(N130="sníž. přenesená",J130,0)</f>
        <v>0</v>
      </c>
      <c r="BI130" s="246">
        <f>IF(N130="nulová",J130,0)</f>
        <v>0</v>
      </c>
      <c r="BJ130" s="16" t="s">
        <v>85</v>
      </c>
      <c r="BK130" s="246">
        <f>ROUND(I130*H130,2)</f>
        <v>0</v>
      </c>
      <c r="BL130" s="16" t="s">
        <v>165</v>
      </c>
      <c r="BM130" s="245" t="s">
        <v>1481</v>
      </c>
    </row>
    <row r="131" s="12" customFormat="1" ht="22.8" customHeight="1">
      <c r="A131" s="12"/>
      <c r="B131" s="218"/>
      <c r="C131" s="219"/>
      <c r="D131" s="220" t="s">
        <v>76</v>
      </c>
      <c r="E131" s="232" t="s">
        <v>188</v>
      </c>
      <c r="F131" s="232" t="s">
        <v>1482</v>
      </c>
      <c r="G131" s="219"/>
      <c r="H131" s="219"/>
      <c r="I131" s="222"/>
      <c r="J131" s="233">
        <f>BK131</f>
        <v>0</v>
      </c>
      <c r="K131" s="219"/>
      <c r="L131" s="224"/>
      <c r="M131" s="225"/>
      <c r="N131" s="226"/>
      <c r="O131" s="226"/>
      <c r="P131" s="227">
        <f>SUM(P132:P137)</f>
        <v>0</v>
      </c>
      <c r="Q131" s="226"/>
      <c r="R131" s="227">
        <f>SUM(R132:R137)</f>
        <v>0.51728499999999999</v>
      </c>
      <c r="S131" s="226"/>
      <c r="T131" s="228">
        <f>SUM(T132:T137)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9" t="s">
        <v>85</v>
      </c>
      <c r="AT131" s="230" t="s">
        <v>76</v>
      </c>
      <c r="AU131" s="230" t="s">
        <v>85</v>
      </c>
      <c r="AY131" s="229" t="s">
        <v>158</v>
      </c>
      <c r="BK131" s="231">
        <f>SUM(BK132:BK137)</f>
        <v>0</v>
      </c>
    </row>
    <row r="132" s="2" customFormat="1" ht="16.5" customHeight="1">
      <c r="A132" s="37"/>
      <c r="B132" s="38"/>
      <c r="C132" s="234" t="s">
        <v>172</v>
      </c>
      <c r="D132" s="234" t="s">
        <v>160</v>
      </c>
      <c r="E132" s="235" t="s">
        <v>264</v>
      </c>
      <c r="F132" s="236" t="s">
        <v>265</v>
      </c>
      <c r="G132" s="237" t="s">
        <v>163</v>
      </c>
      <c r="H132" s="238">
        <v>4.5</v>
      </c>
      <c r="I132" s="239"/>
      <c r="J132" s="240">
        <f>ROUND(I132*H132,2)</f>
        <v>0</v>
      </c>
      <c r="K132" s="236" t="s">
        <v>271</v>
      </c>
      <c r="L132" s="43"/>
      <c r="M132" s="241" t="s">
        <v>1</v>
      </c>
      <c r="N132" s="242" t="s">
        <v>42</v>
      </c>
      <c r="O132" s="90"/>
      <c r="P132" s="243">
        <f>O132*H132</f>
        <v>0</v>
      </c>
      <c r="Q132" s="243">
        <v>0.040000000000000001</v>
      </c>
      <c r="R132" s="243">
        <f>Q132*H132</f>
        <v>0.17999999999999999</v>
      </c>
      <c r="S132" s="243">
        <v>0</v>
      </c>
      <c r="T132" s="244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45" t="s">
        <v>165</v>
      </c>
      <c r="AT132" s="245" t="s">
        <v>160</v>
      </c>
      <c r="AU132" s="245" t="s">
        <v>87</v>
      </c>
      <c r="AY132" s="16" t="s">
        <v>158</v>
      </c>
      <c r="BE132" s="246">
        <f>IF(N132="základní",J132,0)</f>
        <v>0</v>
      </c>
      <c r="BF132" s="246">
        <f>IF(N132="snížená",J132,0)</f>
        <v>0</v>
      </c>
      <c r="BG132" s="246">
        <f>IF(N132="zákl. přenesená",J132,0)</f>
        <v>0</v>
      </c>
      <c r="BH132" s="246">
        <f>IF(N132="sníž. přenesená",J132,0)</f>
        <v>0</v>
      </c>
      <c r="BI132" s="246">
        <f>IF(N132="nulová",J132,0)</f>
        <v>0</v>
      </c>
      <c r="BJ132" s="16" t="s">
        <v>85</v>
      </c>
      <c r="BK132" s="246">
        <f>ROUND(I132*H132,2)</f>
        <v>0</v>
      </c>
      <c r="BL132" s="16" t="s">
        <v>165</v>
      </c>
      <c r="BM132" s="245" t="s">
        <v>1486</v>
      </c>
    </row>
    <row r="133" s="13" customFormat="1">
      <c r="A133" s="13"/>
      <c r="B133" s="247"/>
      <c r="C133" s="248"/>
      <c r="D133" s="249" t="s">
        <v>167</v>
      </c>
      <c r="E133" s="250" t="s">
        <v>1</v>
      </c>
      <c r="F133" s="251" t="s">
        <v>1532</v>
      </c>
      <c r="G133" s="248"/>
      <c r="H133" s="252">
        <v>4.5</v>
      </c>
      <c r="I133" s="253"/>
      <c r="J133" s="248"/>
      <c r="K133" s="248"/>
      <c r="L133" s="254"/>
      <c r="M133" s="255"/>
      <c r="N133" s="256"/>
      <c r="O133" s="256"/>
      <c r="P133" s="256"/>
      <c r="Q133" s="256"/>
      <c r="R133" s="256"/>
      <c r="S133" s="256"/>
      <c r="T133" s="25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8" t="s">
        <v>167</v>
      </c>
      <c r="AU133" s="258" t="s">
        <v>87</v>
      </c>
      <c r="AV133" s="13" t="s">
        <v>87</v>
      </c>
      <c r="AW133" s="13" t="s">
        <v>33</v>
      </c>
      <c r="AX133" s="13" t="s">
        <v>85</v>
      </c>
      <c r="AY133" s="258" t="s">
        <v>158</v>
      </c>
    </row>
    <row r="134" s="2" customFormat="1" ht="21.75" customHeight="1">
      <c r="A134" s="37"/>
      <c r="B134" s="38"/>
      <c r="C134" s="234" t="s">
        <v>165</v>
      </c>
      <c r="D134" s="234" t="s">
        <v>160</v>
      </c>
      <c r="E134" s="235" t="s">
        <v>288</v>
      </c>
      <c r="F134" s="236" t="s">
        <v>289</v>
      </c>
      <c r="G134" s="237" t="s">
        <v>163</v>
      </c>
      <c r="H134" s="238">
        <v>4.5</v>
      </c>
      <c r="I134" s="239"/>
      <c r="J134" s="240">
        <f>ROUND(I134*H134,2)</f>
        <v>0</v>
      </c>
      <c r="K134" s="236" t="s">
        <v>271</v>
      </c>
      <c r="L134" s="43"/>
      <c r="M134" s="241" t="s">
        <v>1</v>
      </c>
      <c r="N134" s="242" t="s">
        <v>42</v>
      </c>
      <c r="O134" s="90"/>
      <c r="P134" s="243">
        <f>O134*H134</f>
        <v>0</v>
      </c>
      <c r="Q134" s="243">
        <v>0.041529999999999997</v>
      </c>
      <c r="R134" s="243">
        <f>Q134*H134</f>
        <v>0.186885</v>
      </c>
      <c r="S134" s="243">
        <v>0</v>
      </c>
      <c r="T134" s="24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45" t="s">
        <v>165</v>
      </c>
      <c r="AT134" s="245" t="s">
        <v>160</v>
      </c>
      <c r="AU134" s="245" t="s">
        <v>87</v>
      </c>
      <c r="AY134" s="16" t="s">
        <v>158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16" t="s">
        <v>85</v>
      </c>
      <c r="BK134" s="246">
        <f>ROUND(I134*H134,2)</f>
        <v>0</v>
      </c>
      <c r="BL134" s="16" t="s">
        <v>165</v>
      </c>
      <c r="BM134" s="245" t="s">
        <v>1488</v>
      </c>
    </row>
    <row r="135" s="13" customFormat="1">
      <c r="A135" s="13"/>
      <c r="B135" s="247"/>
      <c r="C135" s="248"/>
      <c r="D135" s="249" t="s">
        <v>167</v>
      </c>
      <c r="E135" s="250" t="s">
        <v>1</v>
      </c>
      <c r="F135" s="251" t="s">
        <v>1532</v>
      </c>
      <c r="G135" s="248"/>
      <c r="H135" s="252">
        <v>4.5</v>
      </c>
      <c r="I135" s="253"/>
      <c r="J135" s="248"/>
      <c r="K135" s="248"/>
      <c r="L135" s="254"/>
      <c r="M135" s="255"/>
      <c r="N135" s="256"/>
      <c r="O135" s="256"/>
      <c r="P135" s="256"/>
      <c r="Q135" s="256"/>
      <c r="R135" s="256"/>
      <c r="S135" s="256"/>
      <c r="T135" s="25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8" t="s">
        <v>167</v>
      </c>
      <c r="AU135" s="258" t="s">
        <v>87</v>
      </c>
      <c r="AV135" s="13" t="s">
        <v>87</v>
      </c>
      <c r="AW135" s="13" t="s">
        <v>33</v>
      </c>
      <c r="AX135" s="13" t="s">
        <v>85</v>
      </c>
      <c r="AY135" s="258" t="s">
        <v>158</v>
      </c>
    </row>
    <row r="136" s="2" customFormat="1" ht="21.75" customHeight="1">
      <c r="A136" s="37"/>
      <c r="B136" s="38"/>
      <c r="C136" s="234" t="s">
        <v>182</v>
      </c>
      <c r="D136" s="234" t="s">
        <v>160</v>
      </c>
      <c r="E136" s="235" t="s">
        <v>1489</v>
      </c>
      <c r="F136" s="236" t="s">
        <v>1490</v>
      </c>
      <c r="G136" s="237" t="s">
        <v>192</v>
      </c>
      <c r="H136" s="238">
        <v>40</v>
      </c>
      <c r="I136" s="239"/>
      <c r="J136" s="240">
        <f>ROUND(I136*H136,2)</f>
        <v>0</v>
      </c>
      <c r="K136" s="236" t="s">
        <v>271</v>
      </c>
      <c r="L136" s="43"/>
      <c r="M136" s="241" t="s">
        <v>1</v>
      </c>
      <c r="N136" s="242" t="s">
        <v>42</v>
      </c>
      <c r="O136" s="90"/>
      <c r="P136" s="243">
        <f>O136*H136</f>
        <v>0</v>
      </c>
      <c r="Q136" s="243">
        <v>0.0037599999999999999</v>
      </c>
      <c r="R136" s="243">
        <f>Q136*H136</f>
        <v>0.15040000000000001</v>
      </c>
      <c r="S136" s="243">
        <v>0</v>
      </c>
      <c r="T136" s="24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45" t="s">
        <v>165</v>
      </c>
      <c r="AT136" s="245" t="s">
        <v>160</v>
      </c>
      <c r="AU136" s="245" t="s">
        <v>87</v>
      </c>
      <c r="AY136" s="16" t="s">
        <v>158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16" t="s">
        <v>85</v>
      </c>
      <c r="BK136" s="246">
        <f>ROUND(I136*H136,2)</f>
        <v>0</v>
      </c>
      <c r="BL136" s="16" t="s">
        <v>165</v>
      </c>
      <c r="BM136" s="245" t="s">
        <v>1491</v>
      </c>
    </row>
    <row r="137" s="13" customFormat="1">
      <c r="A137" s="13"/>
      <c r="B137" s="247"/>
      <c r="C137" s="248"/>
      <c r="D137" s="249" t="s">
        <v>167</v>
      </c>
      <c r="E137" s="250" t="s">
        <v>1</v>
      </c>
      <c r="F137" s="251" t="s">
        <v>1533</v>
      </c>
      <c r="G137" s="248"/>
      <c r="H137" s="252">
        <v>40</v>
      </c>
      <c r="I137" s="253"/>
      <c r="J137" s="248"/>
      <c r="K137" s="248"/>
      <c r="L137" s="254"/>
      <c r="M137" s="255"/>
      <c r="N137" s="256"/>
      <c r="O137" s="256"/>
      <c r="P137" s="256"/>
      <c r="Q137" s="256"/>
      <c r="R137" s="256"/>
      <c r="S137" s="256"/>
      <c r="T137" s="25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8" t="s">
        <v>167</v>
      </c>
      <c r="AU137" s="258" t="s">
        <v>87</v>
      </c>
      <c r="AV137" s="13" t="s">
        <v>87</v>
      </c>
      <c r="AW137" s="13" t="s">
        <v>33</v>
      </c>
      <c r="AX137" s="13" t="s">
        <v>85</v>
      </c>
      <c r="AY137" s="258" t="s">
        <v>158</v>
      </c>
    </row>
    <row r="138" s="12" customFormat="1" ht="22.8" customHeight="1">
      <c r="A138" s="12"/>
      <c r="B138" s="218"/>
      <c r="C138" s="219"/>
      <c r="D138" s="220" t="s">
        <v>76</v>
      </c>
      <c r="E138" s="232" t="s">
        <v>205</v>
      </c>
      <c r="F138" s="232" t="s">
        <v>813</v>
      </c>
      <c r="G138" s="219"/>
      <c r="H138" s="219"/>
      <c r="I138" s="222"/>
      <c r="J138" s="233">
        <f>BK138</f>
        <v>0</v>
      </c>
      <c r="K138" s="219"/>
      <c r="L138" s="224"/>
      <c r="M138" s="225"/>
      <c r="N138" s="226"/>
      <c r="O138" s="226"/>
      <c r="P138" s="227">
        <f>SUM(P139:P143)</f>
        <v>0</v>
      </c>
      <c r="Q138" s="226"/>
      <c r="R138" s="227">
        <f>SUM(R139:R143)</f>
        <v>0.021000000000000001</v>
      </c>
      <c r="S138" s="226"/>
      <c r="T138" s="228">
        <f>SUM(T139:T143)</f>
        <v>0.58000000000000007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9" t="s">
        <v>85</v>
      </c>
      <c r="AT138" s="230" t="s">
        <v>76</v>
      </c>
      <c r="AU138" s="230" t="s">
        <v>85</v>
      </c>
      <c r="AY138" s="229" t="s">
        <v>158</v>
      </c>
      <c r="BK138" s="231">
        <f>SUM(BK139:BK143)</f>
        <v>0</v>
      </c>
    </row>
    <row r="139" s="2" customFormat="1" ht="21.75" customHeight="1">
      <c r="A139" s="37"/>
      <c r="B139" s="38"/>
      <c r="C139" s="234" t="s">
        <v>188</v>
      </c>
      <c r="D139" s="234" t="s">
        <v>160</v>
      </c>
      <c r="E139" s="235" t="s">
        <v>363</v>
      </c>
      <c r="F139" s="236" t="s">
        <v>364</v>
      </c>
      <c r="G139" s="237" t="s">
        <v>163</v>
      </c>
      <c r="H139" s="238">
        <v>100</v>
      </c>
      <c r="I139" s="239"/>
      <c r="J139" s="240">
        <f>ROUND(I139*H139,2)</f>
        <v>0</v>
      </c>
      <c r="K139" s="236" t="s">
        <v>309</v>
      </c>
      <c r="L139" s="43"/>
      <c r="M139" s="241" t="s">
        <v>1</v>
      </c>
      <c r="N139" s="242" t="s">
        <v>42</v>
      </c>
      <c r="O139" s="90"/>
      <c r="P139" s="243">
        <f>O139*H139</f>
        <v>0</v>
      </c>
      <c r="Q139" s="243">
        <v>0.00021000000000000001</v>
      </c>
      <c r="R139" s="243">
        <f>Q139*H139</f>
        <v>0.021000000000000001</v>
      </c>
      <c r="S139" s="243">
        <v>0</v>
      </c>
      <c r="T139" s="244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45" t="s">
        <v>165</v>
      </c>
      <c r="AT139" s="245" t="s">
        <v>160</v>
      </c>
      <c r="AU139" s="245" t="s">
        <v>87</v>
      </c>
      <c r="AY139" s="16" t="s">
        <v>158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16" t="s">
        <v>85</v>
      </c>
      <c r="BK139" s="246">
        <f>ROUND(I139*H139,2)</f>
        <v>0</v>
      </c>
      <c r="BL139" s="16" t="s">
        <v>165</v>
      </c>
      <c r="BM139" s="245" t="s">
        <v>1493</v>
      </c>
    </row>
    <row r="140" s="13" customFormat="1">
      <c r="A140" s="13"/>
      <c r="B140" s="247"/>
      <c r="C140" s="248"/>
      <c r="D140" s="249" t="s">
        <v>167</v>
      </c>
      <c r="E140" s="250" t="s">
        <v>1</v>
      </c>
      <c r="F140" s="251" t="s">
        <v>1534</v>
      </c>
      <c r="G140" s="248"/>
      <c r="H140" s="252">
        <v>100</v>
      </c>
      <c r="I140" s="253"/>
      <c r="J140" s="248"/>
      <c r="K140" s="248"/>
      <c r="L140" s="254"/>
      <c r="M140" s="255"/>
      <c r="N140" s="256"/>
      <c r="O140" s="256"/>
      <c r="P140" s="256"/>
      <c r="Q140" s="256"/>
      <c r="R140" s="256"/>
      <c r="S140" s="256"/>
      <c r="T140" s="25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8" t="s">
        <v>167</v>
      </c>
      <c r="AU140" s="258" t="s">
        <v>87</v>
      </c>
      <c r="AV140" s="13" t="s">
        <v>87</v>
      </c>
      <c r="AW140" s="13" t="s">
        <v>33</v>
      </c>
      <c r="AX140" s="13" t="s">
        <v>85</v>
      </c>
      <c r="AY140" s="258" t="s">
        <v>158</v>
      </c>
    </row>
    <row r="141" s="2" customFormat="1" ht="21.75" customHeight="1">
      <c r="A141" s="37"/>
      <c r="B141" s="38"/>
      <c r="C141" s="234" t="s">
        <v>195</v>
      </c>
      <c r="D141" s="234" t="s">
        <v>160</v>
      </c>
      <c r="E141" s="235" t="s">
        <v>1495</v>
      </c>
      <c r="F141" s="236" t="s">
        <v>1496</v>
      </c>
      <c r="G141" s="237" t="s">
        <v>192</v>
      </c>
      <c r="H141" s="238">
        <v>20</v>
      </c>
      <c r="I141" s="239"/>
      <c r="J141" s="240">
        <f>ROUND(I141*H141,2)</f>
        <v>0</v>
      </c>
      <c r="K141" s="236" t="s">
        <v>271</v>
      </c>
      <c r="L141" s="43"/>
      <c r="M141" s="241" t="s">
        <v>1</v>
      </c>
      <c r="N141" s="242" t="s">
        <v>42</v>
      </c>
      <c r="O141" s="90"/>
      <c r="P141" s="243">
        <f>O141*H141</f>
        <v>0</v>
      </c>
      <c r="Q141" s="243">
        <v>0</v>
      </c>
      <c r="R141" s="243">
        <f>Q141*H141</f>
        <v>0</v>
      </c>
      <c r="S141" s="243">
        <v>0.017000000000000001</v>
      </c>
      <c r="T141" s="244">
        <f>S141*H141</f>
        <v>0.34000000000000002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45" t="s">
        <v>165</v>
      </c>
      <c r="AT141" s="245" t="s">
        <v>160</v>
      </c>
      <c r="AU141" s="245" t="s">
        <v>87</v>
      </c>
      <c r="AY141" s="16" t="s">
        <v>158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16" t="s">
        <v>85</v>
      </c>
      <c r="BK141" s="246">
        <f>ROUND(I141*H141,2)</f>
        <v>0</v>
      </c>
      <c r="BL141" s="16" t="s">
        <v>165</v>
      </c>
      <c r="BM141" s="245" t="s">
        <v>1497</v>
      </c>
    </row>
    <row r="142" s="2" customFormat="1" ht="21.75" customHeight="1">
      <c r="A142" s="37"/>
      <c r="B142" s="38"/>
      <c r="C142" s="234" t="s">
        <v>193</v>
      </c>
      <c r="D142" s="234" t="s">
        <v>160</v>
      </c>
      <c r="E142" s="235" t="s">
        <v>1504</v>
      </c>
      <c r="F142" s="236" t="s">
        <v>1505</v>
      </c>
      <c r="G142" s="237" t="s">
        <v>185</v>
      </c>
      <c r="H142" s="238">
        <v>30</v>
      </c>
      <c r="I142" s="239"/>
      <c r="J142" s="240">
        <f>ROUND(I142*H142,2)</f>
        <v>0</v>
      </c>
      <c r="K142" s="236" t="s">
        <v>271</v>
      </c>
      <c r="L142" s="43"/>
      <c r="M142" s="241" t="s">
        <v>1</v>
      </c>
      <c r="N142" s="242" t="s">
        <v>42</v>
      </c>
      <c r="O142" s="90"/>
      <c r="P142" s="243">
        <f>O142*H142</f>
        <v>0</v>
      </c>
      <c r="Q142" s="243">
        <v>0</v>
      </c>
      <c r="R142" s="243">
        <f>Q142*H142</f>
        <v>0</v>
      </c>
      <c r="S142" s="243">
        <v>0.0080000000000000002</v>
      </c>
      <c r="T142" s="244">
        <f>S142*H142</f>
        <v>0.23999999999999999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45" t="s">
        <v>165</v>
      </c>
      <c r="AT142" s="245" t="s">
        <v>160</v>
      </c>
      <c r="AU142" s="245" t="s">
        <v>87</v>
      </c>
      <c r="AY142" s="16" t="s">
        <v>158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16" t="s">
        <v>85</v>
      </c>
      <c r="BK142" s="246">
        <f>ROUND(I142*H142,2)</f>
        <v>0</v>
      </c>
      <c r="BL142" s="16" t="s">
        <v>165</v>
      </c>
      <c r="BM142" s="245" t="s">
        <v>1506</v>
      </c>
    </row>
    <row r="143" s="13" customFormat="1">
      <c r="A143" s="13"/>
      <c r="B143" s="247"/>
      <c r="C143" s="248"/>
      <c r="D143" s="249" t="s">
        <v>167</v>
      </c>
      <c r="E143" s="250" t="s">
        <v>1</v>
      </c>
      <c r="F143" s="251" t="s">
        <v>1535</v>
      </c>
      <c r="G143" s="248"/>
      <c r="H143" s="252">
        <v>30</v>
      </c>
      <c r="I143" s="253"/>
      <c r="J143" s="248"/>
      <c r="K143" s="248"/>
      <c r="L143" s="254"/>
      <c r="M143" s="255"/>
      <c r="N143" s="256"/>
      <c r="O143" s="256"/>
      <c r="P143" s="256"/>
      <c r="Q143" s="256"/>
      <c r="R143" s="256"/>
      <c r="S143" s="256"/>
      <c r="T143" s="25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8" t="s">
        <v>167</v>
      </c>
      <c r="AU143" s="258" t="s">
        <v>87</v>
      </c>
      <c r="AV143" s="13" t="s">
        <v>87</v>
      </c>
      <c r="AW143" s="13" t="s">
        <v>33</v>
      </c>
      <c r="AX143" s="13" t="s">
        <v>85</v>
      </c>
      <c r="AY143" s="258" t="s">
        <v>158</v>
      </c>
    </row>
    <row r="144" s="12" customFormat="1" ht="22.8" customHeight="1">
      <c r="A144" s="12"/>
      <c r="B144" s="218"/>
      <c r="C144" s="219"/>
      <c r="D144" s="220" t="s">
        <v>76</v>
      </c>
      <c r="E144" s="232" t="s">
        <v>420</v>
      </c>
      <c r="F144" s="232" t="s">
        <v>421</v>
      </c>
      <c r="G144" s="219"/>
      <c r="H144" s="219"/>
      <c r="I144" s="222"/>
      <c r="J144" s="233">
        <f>BK144</f>
        <v>0</v>
      </c>
      <c r="K144" s="219"/>
      <c r="L144" s="224"/>
      <c r="M144" s="225"/>
      <c r="N144" s="226"/>
      <c r="O144" s="226"/>
      <c r="P144" s="227">
        <f>SUM(P145:P151)</f>
        <v>0</v>
      </c>
      <c r="Q144" s="226"/>
      <c r="R144" s="227">
        <f>SUM(R145:R151)</f>
        <v>0</v>
      </c>
      <c r="S144" s="226"/>
      <c r="T144" s="228">
        <f>SUM(T145:T151)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9" t="s">
        <v>85</v>
      </c>
      <c r="AT144" s="230" t="s">
        <v>76</v>
      </c>
      <c r="AU144" s="230" t="s">
        <v>85</v>
      </c>
      <c r="AY144" s="229" t="s">
        <v>158</v>
      </c>
      <c r="BK144" s="231">
        <f>SUM(BK145:BK151)</f>
        <v>0</v>
      </c>
    </row>
    <row r="145" s="2" customFormat="1" ht="21.75" customHeight="1">
      <c r="A145" s="37"/>
      <c r="B145" s="38"/>
      <c r="C145" s="234" t="s">
        <v>205</v>
      </c>
      <c r="D145" s="234" t="s">
        <v>160</v>
      </c>
      <c r="E145" s="235" t="s">
        <v>423</v>
      </c>
      <c r="F145" s="236" t="s">
        <v>424</v>
      </c>
      <c r="G145" s="237" t="s">
        <v>179</v>
      </c>
      <c r="H145" s="238">
        <v>0.57999999999999996</v>
      </c>
      <c r="I145" s="239"/>
      <c r="J145" s="240">
        <f>ROUND(I145*H145,2)</f>
        <v>0</v>
      </c>
      <c r="K145" s="236" t="s">
        <v>164</v>
      </c>
      <c r="L145" s="43"/>
      <c r="M145" s="241" t="s">
        <v>1</v>
      </c>
      <c r="N145" s="242" t="s">
        <v>42</v>
      </c>
      <c r="O145" s="90"/>
      <c r="P145" s="243">
        <f>O145*H145</f>
        <v>0</v>
      </c>
      <c r="Q145" s="243">
        <v>0</v>
      </c>
      <c r="R145" s="243">
        <f>Q145*H145</f>
        <v>0</v>
      </c>
      <c r="S145" s="243">
        <v>0</v>
      </c>
      <c r="T145" s="244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45" t="s">
        <v>165</v>
      </c>
      <c r="AT145" s="245" t="s">
        <v>160</v>
      </c>
      <c r="AU145" s="245" t="s">
        <v>87</v>
      </c>
      <c r="AY145" s="16" t="s">
        <v>158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16" t="s">
        <v>85</v>
      </c>
      <c r="BK145" s="246">
        <f>ROUND(I145*H145,2)</f>
        <v>0</v>
      </c>
      <c r="BL145" s="16" t="s">
        <v>165</v>
      </c>
      <c r="BM145" s="245" t="s">
        <v>1508</v>
      </c>
    </row>
    <row r="146" s="2" customFormat="1" ht="21.75" customHeight="1">
      <c r="A146" s="37"/>
      <c r="B146" s="38"/>
      <c r="C146" s="234" t="s">
        <v>209</v>
      </c>
      <c r="D146" s="234" t="s">
        <v>160</v>
      </c>
      <c r="E146" s="235" t="s">
        <v>427</v>
      </c>
      <c r="F146" s="236" t="s">
        <v>428</v>
      </c>
      <c r="G146" s="237" t="s">
        <v>179</v>
      </c>
      <c r="H146" s="238">
        <v>5.7999999999999998</v>
      </c>
      <c r="I146" s="239"/>
      <c r="J146" s="240">
        <f>ROUND(I146*H146,2)</f>
        <v>0</v>
      </c>
      <c r="K146" s="236" t="s">
        <v>309</v>
      </c>
      <c r="L146" s="43"/>
      <c r="M146" s="241" t="s">
        <v>1</v>
      </c>
      <c r="N146" s="242" t="s">
        <v>42</v>
      </c>
      <c r="O146" s="90"/>
      <c r="P146" s="243">
        <f>O146*H146</f>
        <v>0</v>
      </c>
      <c r="Q146" s="243">
        <v>0</v>
      </c>
      <c r="R146" s="243">
        <f>Q146*H146</f>
        <v>0</v>
      </c>
      <c r="S146" s="243">
        <v>0</v>
      </c>
      <c r="T146" s="244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45" t="s">
        <v>165</v>
      </c>
      <c r="AT146" s="245" t="s">
        <v>160</v>
      </c>
      <c r="AU146" s="245" t="s">
        <v>87</v>
      </c>
      <c r="AY146" s="16" t="s">
        <v>158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16" t="s">
        <v>85</v>
      </c>
      <c r="BK146" s="246">
        <f>ROUND(I146*H146,2)</f>
        <v>0</v>
      </c>
      <c r="BL146" s="16" t="s">
        <v>165</v>
      </c>
      <c r="BM146" s="245" t="s">
        <v>1509</v>
      </c>
    </row>
    <row r="147" s="13" customFormat="1">
      <c r="A147" s="13"/>
      <c r="B147" s="247"/>
      <c r="C147" s="248"/>
      <c r="D147" s="249" t="s">
        <v>167</v>
      </c>
      <c r="E147" s="248"/>
      <c r="F147" s="251" t="s">
        <v>1536</v>
      </c>
      <c r="G147" s="248"/>
      <c r="H147" s="252">
        <v>5.7999999999999998</v>
      </c>
      <c r="I147" s="253"/>
      <c r="J147" s="248"/>
      <c r="K147" s="248"/>
      <c r="L147" s="254"/>
      <c r="M147" s="255"/>
      <c r="N147" s="256"/>
      <c r="O147" s="256"/>
      <c r="P147" s="256"/>
      <c r="Q147" s="256"/>
      <c r="R147" s="256"/>
      <c r="S147" s="256"/>
      <c r="T147" s="25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8" t="s">
        <v>167</v>
      </c>
      <c r="AU147" s="258" t="s">
        <v>87</v>
      </c>
      <c r="AV147" s="13" t="s">
        <v>87</v>
      </c>
      <c r="AW147" s="13" t="s">
        <v>4</v>
      </c>
      <c r="AX147" s="13" t="s">
        <v>85</v>
      </c>
      <c r="AY147" s="258" t="s">
        <v>158</v>
      </c>
    </row>
    <row r="148" s="2" customFormat="1" ht="21.75" customHeight="1">
      <c r="A148" s="37"/>
      <c r="B148" s="38"/>
      <c r="C148" s="234" t="s">
        <v>213</v>
      </c>
      <c r="D148" s="234" t="s">
        <v>160</v>
      </c>
      <c r="E148" s="235" t="s">
        <v>432</v>
      </c>
      <c r="F148" s="236" t="s">
        <v>433</v>
      </c>
      <c r="G148" s="237" t="s">
        <v>179</v>
      </c>
      <c r="H148" s="238">
        <v>0.57999999999999996</v>
      </c>
      <c r="I148" s="239"/>
      <c r="J148" s="240">
        <f>ROUND(I148*H148,2)</f>
        <v>0</v>
      </c>
      <c r="K148" s="236" t="s">
        <v>309</v>
      </c>
      <c r="L148" s="43"/>
      <c r="M148" s="241" t="s">
        <v>1</v>
      </c>
      <c r="N148" s="242" t="s">
        <v>42</v>
      </c>
      <c r="O148" s="90"/>
      <c r="P148" s="243">
        <f>O148*H148</f>
        <v>0</v>
      </c>
      <c r="Q148" s="243">
        <v>0</v>
      </c>
      <c r="R148" s="243">
        <f>Q148*H148</f>
        <v>0</v>
      </c>
      <c r="S148" s="243">
        <v>0</v>
      </c>
      <c r="T148" s="244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45" t="s">
        <v>165</v>
      </c>
      <c r="AT148" s="245" t="s">
        <v>160</v>
      </c>
      <c r="AU148" s="245" t="s">
        <v>87</v>
      </c>
      <c r="AY148" s="16" t="s">
        <v>158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16" t="s">
        <v>85</v>
      </c>
      <c r="BK148" s="246">
        <f>ROUND(I148*H148,2)</f>
        <v>0</v>
      </c>
      <c r="BL148" s="16" t="s">
        <v>165</v>
      </c>
      <c r="BM148" s="245" t="s">
        <v>1511</v>
      </c>
    </row>
    <row r="149" s="2" customFormat="1" ht="21.75" customHeight="1">
      <c r="A149" s="37"/>
      <c r="B149" s="38"/>
      <c r="C149" s="234" t="s">
        <v>219</v>
      </c>
      <c r="D149" s="234" t="s">
        <v>160</v>
      </c>
      <c r="E149" s="235" t="s">
        <v>436</v>
      </c>
      <c r="F149" s="236" t="s">
        <v>437</v>
      </c>
      <c r="G149" s="237" t="s">
        <v>179</v>
      </c>
      <c r="H149" s="238">
        <v>11.02</v>
      </c>
      <c r="I149" s="239"/>
      <c r="J149" s="240">
        <f>ROUND(I149*H149,2)</f>
        <v>0</v>
      </c>
      <c r="K149" s="236" t="s">
        <v>309</v>
      </c>
      <c r="L149" s="43"/>
      <c r="M149" s="241" t="s">
        <v>1</v>
      </c>
      <c r="N149" s="242" t="s">
        <v>42</v>
      </c>
      <c r="O149" s="90"/>
      <c r="P149" s="243">
        <f>O149*H149</f>
        <v>0</v>
      </c>
      <c r="Q149" s="243">
        <v>0</v>
      </c>
      <c r="R149" s="243">
        <f>Q149*H149</f>
        <v>0</v>
      </c>
      <c r="S149" s="243">
        <v>0</v>
      </c>
      <c r="T149" s="24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45" t="s">
        <v>165</v>
      </c>
      <c r="AT149" s="245" t="s">
        <v>160</v>
      </c>
      <c r="AU149" s="245" t="s">
        <v>87</v>
      </c>
      <c r="AY149" s="16" t="s">
        <v>158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16" t="s">
        <v>85</v>
      </c>
      <c r="BK149" s="246">
        <f>ROUND(I149*H149,2)</f>
        <v>0</v>
      </c>
      <c r="BL149" s="16" t="s">
        <v>165</v>
      </c>
      <c r="BM149" s="245" t="s">
        <v>1512</v>
      </c>
    </row>
    <row r="150" s="13" customFormat="1">
      <c r="A150" s="13"/>
      <c r="B150" s="247"/>
      <c r="C150" s="248"/>
      <c r="D150" s="249" t="s">
        <v>167</v>
      </c>
      <c r="E150" s="248"/>
      <c r="F150" s="251" t="s">
        <v>1537</v>
      </c>
      <c r="G150" s="248"/>
      <c r="H150" s="252">
        <v>11.02</v>
      </c>
      <c r="I150" s="253"/>
      <c r="J150" s="248"/>
      <c r="K150" s="248"/>
      <c r="L150" s="254"/>
      <c r="M150" s="255"/>
      <c r="N150" s="256"/>
      <c r="O150" s="256"/>
      <c r="P150" s="256"/>
      <c r="Q150" s="256"/>
      <c r="R150" s="256"/>
      <c r="S150" s="256"/>
      <c r="T150" s="25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8" t="s">
        <v>167</v>
      </c>
      <c r="AU150" s="258" t="s">
        <v>87</v>
      </c>
      <c r="AV150" s="13" t="s">
        <v>87</v>
      </c>
      <c r="AW150" s="13" t="s">
        <v>4</v>
      </c>
      <c r="AX150" s="13" t="s">
        <v>85</v>
      </c>
      <c r="AY150" s="258" t="s">
        <v>158</v>
      </c>
    </row>
    <row r="151" s="2" customFormat="1" ht="21.75" customHeight="1">
      <c r="A151" s="37"/>
      <c r="B151" s="38"/>
      <c r="C151" s="234" t="s">
        <v>223</v>
      </c>
      <c r="D151" s="234" t="s">
        <v>160</v>
      </c>
      <c r="E151" s="235" t="s">
        <v>441</v>
      </c>
      <c r="F151" s="236" t="s">
        <v>442</v>
      </c>
      <c r="G151" s="237" t="s">
        <v>179</v>
      </c>
      <c r="H151" s="238">
        <v>0.57999999999999996</v>
      </c>
      <c r="I151" s="239"/>
      <c r="J151" s="240">
        <f>ROUND(I151*H151,2)</f>
        <v>0</v>
      </c>
      <c r="K151" s="236" t="s">
        <v>309</v>
      </c>
      <c r="L151" s="43"/>
      <c r="M151" s="241" t="s">
        <v>1</v>
      </c>
      <c r="N151" s="242" t="s">
        <v>42</v>
      </c>
      <c r="O151" s="90"/>
      <c r="P151" s="243">
        <f>O151*H151</f>
        <v>0</v>
      </c>
      <c r="Q151" s="243">
        <v>0</v>
      </c>
      <c r="R151" s="243">
        <f>Q151*H151</f>
        <v>0</v>
      </c>
      <c r="S151" s="243">
        <v>0</v>
      </c>
      <c r="T151" s="24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45" t="s">
        <v>165</v>
      </c>
      <c r="AT151" s="245" t="s">
        <v>160</v>
      </c>
      <c r="AU151" s="245" t="s">
        <v>87</v>
      </c>
      <c r="AY151" s="16" t="s">
        <v>158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16" t="s">
        <v>85</v>
      </c>
      <c r="BK151" s="246">
        <f>ROUND(I151*H151,2)</f>
        <v>0</v>
      </c>
      <c r="BL151" s="16" t="s">
        <v>165</v>
      </c>
      <c r="BM151" s="245" t="s">
        <v>1514</v>
      </c>
    </row>
    <row r="152" s="12" customFormat="1" ht="22.8" customHeight="1">
      <c r="A152" s="12"/>
      <c r="B152" s="218"/>
      <c r="C152" s="219"/>
      <c r="D152" s="220" t="s">
        <v>76</v>
      </c>
      <c r="E152" s="232" t="s">
        <v>444</v>
      </c>
      <c r="F152" s="232" t="s">
        <v>445</v>
      </c>
      <c r="G152" s="219"/>
      <c r="H152" s="219"/>
      <c r="I152" s="222"/>
      <c r="J152" s="233">
        <f>BK152</f>
        <v>0</v>
      </c>
      <c r="K152" s="219"/>
      <c r="L152" s="224"/>
      <c r="M152" s="225"/>
      <c r="N152" s="226"/>
      <c r="O152" s="226"/>
      <c r="P152" s="227">
        <f>SUM(P153:P154)</f>
        <v>0</v>
      </c>
      <c r="Q152" s="226"/>
      <c r="R152" s="227">
        <f>SUM(R153:R154)</f>
        <v>0</v>
      </c>
      <c r="S152" s="226"/>
      <c r="T152" s="228">
        <f>SUM(T153:T154)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9" t="s">
        <v>85</v>
      </c>
      <c r="AT152" s="230" t="s">
        <v>76</v>
      </c>
      <c r="AU152" s="230" t="s">
        <v>85</v>
      </c>
      <c r="AY152" s="229" t="s">
        <v>158</v>
      </c>
      <c r="BK152" s="231">
        <f>SUM(BK153:BK154)</f>
        <v>0</v>
      </c>
    </row>
    <row r="153" s="2" customFormat="1" ht="16.5" customHeight="1">
      <c r="A153" s="37"/>
      <c r="B153" s="38"/>
      <c r="C153" s="234" t="s">
        <v>228</v>
      </c>
      <c r="D153" s="234" t="s">
        <v>160</v>
      </c>
      <c r="E153" s="235" t="s">
        <v>447</v>
      </c>
      <c r="F153" s="236" t="s">
        <v>448</v>
      </c>
      <c r="G153" s="237" t="s">
        <v>179</v>
      </c>
      <c r="H153" s="238">
        <v>0.86899999999999999</v>
      </c>
      <c r="I153" s="239"/>
      <c r="J153" s="240">
        <f>ROUND(I153*H153,2)</f>
        <v>0</v>
      </c>
      <c r="K153" s="236" t="s">
        <v>271</v>
      </c>
      <c r="L153" s="43"/>
      <c r="M153" s="241" t="s">
        <v>1</v>
      </c>
      <c r="N153" s="242" t="s">
        <v>42</v>
      </c>
      <c r="O153" s="90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45" t="s">
        <v>165</v>
      </c>
      <c r="AT153" s="245" t="s">
        <v>160</v>
      </c>
      <c r="AU153" s="245" t="s">
        <v>87</v>
      </c>
      <c r="AY153" s="16" t="s">
        <v>158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6" t="s">
        <v>85</v>
      </c>
      <c r="BK153" s="246">
        <f>ROUND(I153*H153,2)</f>
        <v>0</v>
      </c>
      <c r="BL153" s="16" t="s">
        <v>165</v>
      </c>
      <c r="BM153" s="245" t="s">
        <v>1515</v>
      </c>
    </row>
    <row r="154" s="2" customFormat="1" ht="21.75" customHeight="1">
      <c r="A154" s="37"/>
      <c r="B154" s="38"/>
      <c r="C154" s="234" t="s">
        <v>8</v>
      </c>
      <c r="D154" s="234" t="s">
        <v>160</v>
      </c>
      <c r="E154" s="235" t="s">
        <v>451</v>
      </c>
      <c r="F154" s="236" t="s">
        <v>452</v>
      </c>
      <c r="G154" s="237" t="s">
        <v>179</v>
      </c>
      <c r="H154" s="238">
        <v>0.86899999999999999</v>
      </c>
      <c r="I154" s="239"/>
      <c r="J154" s="240">
        <f>ROUND(I154*H154,2)</f>
        <v>0</v>
      </c>
      <c r="K154" s="236" t="s">
        <v>271</v>
      </c>
      <c r="L154" s="43"/>
      <c r="M154" s="241" t="s">
        <v>1</v>
      </c>
      <c r="N154" s="242" t="s">
        <v>42</v>
      </c>
      <c r="O154" s="90"/>
      <c r="P154" s="243">
        <f>O154*H154</f>
        <v>0</v>
      </c>
      <c r="Q154" s="243">
        <v>0</v>
      </c>
      <c r="R154" s="243">
        <f>Q154*H154</f>
        <v>0</v>
      </c>
      <c r="S154" s="243">
        <v>0</v>
      </c>
      <c r="T154" s="244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45" t="s">
        <v>165</v>
      </c>
      <c r="AT154" s="245" t="s">
        <v>160</v>
      </c>
      <c r="AU154" s="245" t="s">
        <v>87</v>
      </c>
      <c r="AY154" s="16" t="s">
        <v>158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16" t="s">
        <v>85</v>
      </c>
      <c r="BK154" s="246">
        <f>ROUND(I154*H154,2)</f>
        <v>0</v>
      </c>
      <c r="BL154" s="16" t="s">
        <v>165</v>
      </c>
      <c r="BM154" s="245" t="s">
        <v>1516</v>
      </c>
    </row>
    <row r="155" s="12" customFormat="1" ht="25.92" customHeight="1">
      <c r="A155" s="12"/>
      <c r="B155" s="218"/>
      <c r="C155" s="219"/>
      <c r="D155" s="220" t="s">
        <v>76</v>
      </c>
      <c r="E155" s="221" t="s">
        <v>454</v>
      </c>
      <c r="F155" s="221" t="s">
        <v>455</v>
      </c>
      <c r="G155" s="219"/>
      <c r="H155" s="219"/>
      <c r="I155" s="222"/>
      <c r="J155" s="223">
        <f>BK155</f>
        <v>0</v>
      </c>
      <c r="K155" s="219"/>
      <c r="L155" s="224"/>
      <c r="M155" s="225"/>
      <c r="N155" s="226"/>
      <c r="O155" s="226"/>
      <c r="P155" s="227">
        <f>P156</f>
        <v>0</v>
      </c>
      <c r="Q155" s="226"/>
      <c r="R155" s="227">
        <f>R156</f>
        <v>0.032000000000000001</v>
      </c>
      <c r="S155" s="226"/>
      <c r="T155" s="228">
        <f>T156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9" t="s">
        <v>87</v>
      </c>
      <c r="AT155" s="230" t="s">
        <v>76</v>
      </c>
      <c r="AU155" s="230" t="s">
        <v>77</v>
      </c>
      <c r="AY155" s="229" t="s">
        <v>158</v>
      </c>
      <c r="BK155" s="231">
        <f>BK156</f>
        <v>0</v>
      </c>
    </row>
    <row r="156" s="12" customFormat="1" ht="22.8" customHeight="1">
      <c r="A156" s="12"/>
      <c r="B156" s="218"/>
      <c r="C156" s="219"/>
      <c r="D156" s="220" t="s">
        <v>76</v>
      </c>
      <c r="E156" s="232" t="s">
        <v>782</v>
      </c>
      <c r="F156" s="232" t="s">
        <v>783</v>
      </c>
      <c r="G156" s="219"/>
      <c r="H156" s="219"/>
      <c r="I156" s="222"/>
      <c r="J156" s="233">
        <f>BK156</f>
        <v>0</v>
      </c>
      <c r="K156" s="219"/>
      <c r="L156" s="224"/>
      <c r="M156" s="225"/>
      <c r="N156" s="226"/>
      <c r="O156" s="226"/>
      <c r="P156" s="227">
        <f>SUM(P157:P164)</f>
        <v>0</v>
      </c>
      <c r="Q156" s="226"/>
      <c r="R156" s="227">
        <f>SUM(R157:R164)</f>
        <v>0.032000000000000001</v>
      </c>
      <c r="S156" s="226"/>
      <c r="T156" s="228">
        <f>SUM(T157:T164)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9" t="s">
        <v>87</v>
      </c>
      <c r="AT156" s="230" t="s">
        <v>76</v>
      </c>
      <c r="AU156" s="230" t="s">
        <v>85</v>
      </c>
      <c r="AY156" s="229" t="s">
        <v>158</v>
      </c>
      <c r="BK156" s="231">
        <f>SUM(BK157:BK164)</f>
        <v>0</v>
      </c>
    </row>
    <row r="157" s="2" customFormat="1" ht="21.75" customHeight="1">
      <c r="A157" s="37"/>
      <c r="B157" s="38"/>
      <c r="C157" s="234" t="s">
        <v>236</v>
      </c>
      <c r="D157" s="234" t="s">
        <v>160</v>
      </c>
      <c r="E157" s="235" t="s">
        <v>790</v>
      </c>
      <c r="F157" s="236" t="s">
        <v>791</v>
      </c>
      <c r="G157" s="237" t="s">
        <v>163</v>
      </c>
      <c r="H157" s="238">
        <v>100</v>
      </c>
      <c r="I157" s="239"/>
      <c r="J157" s="240">
        <f>ROUND(I157*H157,2)</f>
        <v>0</v>
      </c>
      <c r="K157" s="236" t="s">
        <v>309</v>
      </c>
      <c r="L157" s="43"/>
      <c r="M157" s="241" t="s">
        <v>1</v>
      </c>
      <c r="N157" s="242" t="s">
        <v>42</v>
      </c>
      <c r="O157" s="90"/>
      <c r="P157" s="243">
        <f>O157*H157</f>
        <v>0</v>
      </c>
      <c r="Q157" s="243">
        <v>0.00021000000000000001</v>
      </c>
      <c r="R157" s="243">
        <f>Q157*H157</f>
        <v>0.021000000000000001</v>
      </c>
      <c r="S157" s="243">
        <v>0</v>
      </c>
      <c r="T157" s="244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45" t="s">
        <v>236</v>
      </c>
      <c r="AT157" s="245" t="s">
        <v>160</v>
      </c>
      <c r="AU157" s="245" t="s">
        <v>87</v>
      </c>
      <c r="AY157" s="16" t="s">
        <v>158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16" t="s">
        <v>85</v>
      </c>
      <c r="BK157" s="246">
        <f>ROUND(I157*H157,2)</f>
        <v>0</v>
      </c>
      <c r="BL157" s="16" t="s">
        <v>236</v>
      </c>
      <c r="BM157" s="245" t="s">
        <v>1517</v>
      </c>
    </row>
    <row r="158" s="13" customFormat="1">
      <c r="A158" s="13"/>
      <c r="B158" s="247"/>
      <c r="C158" s="248"/>
      <c r="D158" s="249" t="s">
        <v>167</v>
      </c>
      <c r="E158" s="250" t="s">
        <v>1</v>
      </c>
      <c r="F158" s="251" t="s">
        <v>1538</v>
      </c>
      <c r="G158" s="248"/>
      <c r="H158" s="252">
        <v>100</v>
      </c>
      <c r="I158" s="253"/>
      <c r="J158" s="248"/>
      <c r="K158" s="248"/>
      <c r="L158" s="254"/>
      <c r="M158" s="255"/>
      <c r="N158" s="256"/>
      <c r="O158" s="256"/>
      <c r="P158" s="256"/>
      <c r="Q158" s="256"/>
      <c r="R158" s="256"/>
      <c r="S158" s="256"/>
      <c r="T158" s="25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8" t="s">
        <v>167</v>
      </c>
      <c r="AU158" s="258" t="s">
        <v>87</v>
      </c>
      <c r="AV158" s="13" t="s">
        <v>87</v>
      </c>
      <c r="AW158" s="13" t="s">
        <v>33</v>
      </c>
      <c r="AX158" s="13" t="s">
        <v>85</v>
      </c>
      <c r="AY158" s="258" t="s">
        <v>158</v>
      </c>
    </row>
    <row r="159" s="2" customFormat="1" ht="21.75" customHeight="1">
      <c r="A159" s="37"/>
      <c r="B159" s="38"/>
      <c r="C159" s="234" t="s">
        <v>241</v>
      </c>
      <c r="D159" s="234" t="s">
        <v>160</v>
      </c>
      <c r="E159" s="235" t="s">
        <v>795</v>
      </c>
      <c r="F159" s="236" t="s">
        <v>796</v>
      </c>
      <c r="G159" s="237" t="s">
        <v>163</v>
      </c>
      <c r="H159" s="238">
        <v>50</v>
      </c>
      <c r="I159" s="239"/>
      <c r="J159" s="240">
        <f>ROUND(I159*H159,2)</f>
        <v>0</v>
      </c>
      <c r="K159" s="236" t="s">
        <v>309</v>
      </c>
      <c r="L159" s="43"/>
      <c r="M159" s="241" t="s">
        <v>1</v>
      </c>
      <c r="N159" s="242" t="s">
        <v>42</v>
      </c>
      <c r="O159" s="90"/>
      <c r="P159" s="243">
        <f>O159*H159</f>
        <v>0</v>
      </c>
      <c r="Q159" s="243">
        <v>0.00020000000000000001</v>
      </c>
      <c r="R159" s="243">
        <f>Q159*H159</f>
        <v>0.01</v>
      </c>
      <c r="S159" s="243">
        <v>0</v>
      </c>
      <c r="T159" s="244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45" t="s">
        <v>236</v>
      </c>
      <c r="AT159" s="245" t="s">
        <v>160</v>
      </c>
      <c r="AU159" s="245" t="s">
        <v>87</v>
      </c>
      <c r="AY159" s="16" t="s">
        <v>158</v>
      </c>
      <c r="BE159" s="246">
        <f>IF(N159="základní",J159,0)</f>
        <v>0</v>
      </c>
      <c r="BF159" s="246">
        <f>IF(N159="snížená",J159,0)</f>
        <v>0</v>
      </c>
      <c r="BG159" s="246">
        <f>IF(N159="zákl. přenesená",J159,0)</f>
        <v>0</v>
      </c>
      <c r="BH159" s="246">
        <f>IF(N159="sníž. přenesená",J159,0)</f>
        <v>0</v>
      </c>
      <c r="BI159" s="246">
        <f>IF(N159="nulová",J159,0)</f>
        <v>0</v>
      </c>
      <c r="BJ159" s="16" t="s">
        <v>85</v>
      </c>
      <c r="BK159" s="246">
        <f>ROUND(I159*H159,2)</f>
        <v>0</v>
      </c>
      <c r="BL159" s="16" t="s">
        <v>236</v>
      </c>
      <c r="BM159" s="245" t="s">
        <v>1519</v>
      </c>
    </row>
    <row r="160" s="13" customFormat="1">
      <c r="A160" s="13"/>
      <c r="B160" s="247"/>
      <c r="C160" s="248"/>
      <c r="D160" s="249" t="s">
        <v>167</v>
      </c>
      <c r="E160" s="250" t="s">
        <v>1</v>
      </c>
      <c r="F160" s="251" t="s">
        <v>1539</v>
      </c>
      <c r="G160" s="248"/>
      <c r="H160" s="252">
        <v>50</v>
      </c>
      <c r="I160" s="253"/>
      <c r="J160" s="248"/>
      <c r="K160" s="248"/>
      <c r="L160" s="254"/>
      <c r="M160" s="255"/>
      <c r="N160" s="256"/>
      <c r="O160" s="256"/>
      <c r="P160" s="256"/>
      <c r="Q160" s="256"/>
      <c r="R160" s="256"/>
      <c r="S160" s="256"/>
      <c r="T160" s="25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8" t="s">
        <v>167</v>
      </c>
      <c r="AU160" s="258" t="s">
        <v>87</v>
      </c>
      <c r="AV160" s="13" t="s">
        <v>87</v>
      </c>
      <c r="AW160" s="13" t="s">
        <v>33</v>
      </c>
      <c r="AX160" s="13" t="s">
        <v>85</v>
      </c>
      <c r="AY160" s="258" t="s">
        <v>158</v>
      </c>
    </row>
    <row r="161" s="2" customFormat="1" ht="21.75" customHeight="1">
      <c r="A161" s="37"/>
      <c r="B161" s="38"/>
      <c r="C161" s="234" t="s">
        <v>245</v>
      </c>
      <c r="D161" s="234" t="s">
        <v>160</v>
      </c>
      <c r="E161" s="235" t="s">
        <v>1521</v>
      </c>
      <c r="F161" s="236" t="s">
        <v>1522</v>
      </c>
      <c r="G161" s="237" t="s">
        <v>163</v>
      </c>
      <c r="H161" s="238">
        <v>100</v>
      </c>
      <c r="I161" s="239"/>
      <c r="J161" s="240">
        <f>ROUND(I161*H161,2)</f>
        <v>0</v>
      </c>
      <c r="K161" s="236" t="s">
        <v>271</v>
      </c>
      <c r="L161" s="43"/>
      <c r="M161" s="241" t="s">
        <v>1</v>
      </c>
      <c r="N161" s="242" t="s">
        <v>42</v>
      </c>
      <c r="O161" s="90"/>
      <c r="P161" s="243">
        <f>O161*H161</f>
        <v>0</v>
      </c>
      <c r="Q161" s="243">
        <v>1.0000000000000001E-05</v>
      </c>
      <c r="R161" s="243">
        <f>Q161*H161</f>
        <v>0.001</v>
      </c>
      <c r="S161" s="243">
        <v>0</v>
      </c>
      <c r="T161" s="244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45" t="s">
        <v>236</v>
      </c>
      <c r="AT161" s="245" t="s">
        <v>160</v>
      </c>
      <c r="AU161" s="245" t="s">
        <v>87</v>
      </c>
      <c r="AY161" s="16" t="s">
        <v>158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16" t="s">
        <v>85</v>
      </c>
      <c r="BK161" s="246">
        <f>ROUND(I161*H161,2)</f>
        <v>0</v>
      </c>
      <c r="BL161" s="16" t="s">
        <v>236</v>
      </c>
      <c r="BM161" s="245" t="s">
        <v>1523</v>
      </c>
    </row>
    <row r="162" s="13" customFormat="1">
      <c r="A162" s="13"/>
      <c r="B162" s="247"/>
      <c r="C162" s="248"/>
      <c r="D162" s="249" t="s">
        <v>167</v>
      </c>
      <c r="E162" s="250" t="s">
        <v>1</v>
      </c>
      <c r="F162" s="251" t="s">
        <v>1538</v>
      </c>
      <c r="G162" s="248"/>
      <c r="H162" s="252">
        <v>100</v>
      </c>
      <c r="I162" s="253"/>
      <c r="J162" s="248"/>
      <c r="K162" s="248"/>
      <c r="L162" s="254"/>
      <c r="M162" s="255"/>
      <c r="N162" s="256"/>
      <c r="O162" s="256"/>
      <c r="P162" s="256"/>
      <c r="Q162" s="256"/>
      <c r="R162" s="256"/>
      <c r="S162" s="256"/>
      <c r="T162" s="25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8" t="s">
        <v>167</v>
      </c>
      <c r="AU162" s="258" t="s">
        <v>87</v>
      </c>
      <c r="AV162" s="13" t="s">
        <v>87</v>
      </c>
      <c r="AW162" s="13" t="s">
        <v>33</v>
      </c>
      <c r="AX162" s="13" t="s">
        <v>85</v>
      </c>
      <c r="AY162" s="258" t="s">
        <v>158</v>
      </c>
    </row>
    <row r="163" s="2" customFormat="1" ht="16.5" customHeight="1">
      <c r="A163" s="37"/>
      <c r="B163" s="38"/>
      <c r="C163" s="234" t="s">
        <v>249</v>
      </c>
      <c r="D163" s="234" t="s">
        <v>160</v>
      </c>
      <c r="E163" s="235" t="s">
        <v>800</v>
      </c>
      <c r="F163" s="236" t="s">
        <v>801</v>
      </c>
      <c r="G163" s="237" t="s">
        <v>163</v>
      </c>
      <c r="H163" s="238">
        <v>50</v>
      </c>
      <c r="I163" s="239"/>
      <c r="J163" s="240">
        <f>ROUND(I163*H163,2)</f>
        <v>0</v>
      </c>
      <c r="K163" s="236" t="s">
        <v>1</v>
      </c>
      <c r="L163" s="43"/>
      <c r="M163" s="241" t="s">
        <v>1</v>
      </c>
      <c r="N163" s="242" t="s">
        <v>42</v>
      </c>
      <c r="O163" s="90"/>
      <c r="P163" s="243">
        <f>O163*H163</f>
        <v>0</v>
      </c>
      <c r="Q163" s="243">
        <v>0</v>
      </c>
      <c r="R163" s="243">
        <f>Q163*H163</f>
        <v>0</v>
      </c>
      <c r="S163" s="243">
        <v>0</v>
      </c>
      <c r="T163" s="244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45" t="s">
        <v>236</v>
      </c>
      <c r="AT163" s="245" t="s">
        <v>160</v>
      </c>
      <c r="AU163" s="245" t="s">
        <v>87</v>
      </c>
      <c r="AY163" s="16" t="s">
        <v>158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16" t="s">
        <v>85</v>
      </c>
      <c r="BK163" s="246">
        <f>ROUND(I163*H163,2)</f>
        <v>0</v>
      </c>
      <c r="BL163" s="16" t="s">
        <v>236</v>
      </c>
      <c r="BM163" s="245" t="s">
        <v>1524</v>
      </c>
    </row>
    <row r="164" s="13" customFormat="1">
      <c r="A164" s="13"/>
      <c r="B164" s="247"/>
      <c r="C164" s="248"/>
      <c r="D164" s="249" t="s">
        <v>167</v>
      </c>
      <c r="E164" s="250" t="s">
        <v>1</v>
      </c>
      <c r="F164" s="251" t="s">
        <v>1539</v>
      </c>
      <c r="G164" s="248"/>
      <c r="H164" s="252">
        <v>50</v>
      </c>
      <c r="I164" s="253"/>
      <c r="J164" s="248"/>
      <c r="K164" s="248"/>
      <c r="L164" s="254"/>
      <c r="M164" s="284"/>
      <c r="N164" s="285"/>
      <c r="O164" s="285"/>
      <c r="P164" s="285"/>
      <c r="Q164" s="285"/>
      <c r="R164" s="285"/>
      <c r="S164" s="285"/>
      <c r="T164" s="28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8" t="s">
        <v>167</v>
      </c>
      <c r="AU164" s="258" t="s">
        <v>87</v>
      </c>
      <c r="AV164" s="13" t="s">
        <v>87</v>
      </c>
      <c r="AW164" s="13" t="s">
        <v>33</v>
      </c>
      <c r="AX164" s="13" t="s">
        <v>85</v>
      </c>
      <c r="AY164" s="258" t="s">
        <v>158</v>
      </c>
    </row>
    <row r="165" s="2" customFormat="1" ht="6.96" customHeight="1">
      <c r="A165" s="37"/>
      <c r="B165" s="65"/>
      <c r="C165" s="66"/>
      <c r="D165" s="66"/>
      <c r="E165" s="66"/>
      <c r="F165" s="66"/>
      <c r="G165" s="66"/>
      <c r="H165" s="66"/>
      <c r="I165" s="182"/>
      <c r="J165" s="66"/>
      <c r="K165" s="66"/>
      <c r="L165" s="43"/>
      <c r="M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</row>
  </sheetData>
  <sheetProtection sheet="1" autoFilter="0" formatColumns="0" formatRows="0" objects="1" scenarios="1" spinCount="100000" saltValue="G+rzh0guUGY7R5KWLHIh8JTmwxJgZM5clZg+n9h7yFew8bTNppVDMi5GgYjgc5rSQTTcy0k3kMwugndh+0adiw==" hashValue="MvGvfd8sgab7eQsERcuKFfnHMGuLc7DoKwvUP3SCvBRGRFZnVXhHd+fe3uu0G5SjLqlSP5fjhjlnNhrma0wxTg==" algorithmName="SHA-512" password="CC35"/>
  <autoFilter ref="C124:K164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87</v>
      </c>
    </row>
    <row r="4" hidden="1" s="1" customFormat="1" ht="24.96" customHeight="1">
      <c r="B4" s="19"/>
      <c r="D4" s="139" t="s">
        <v>115</v>
      </c>
      <c r="I4" s="135"/>
      <c r="L4" s="19"/>
      <c r="M4" s="140" t="s">
        <v>10</v>
      </c>
      <c r="AT4" s="16" t="s">
        <v>4</v>
      </c>
    </row>
    <row r="5" hidden="1" s="1" customFormat="1" ht="6.96" customHeight="1">
      <c r="B5" s="19"/>
      <c r="I5" s="135"/>
      <c r="L5" s="19"/>
    </row>
    <row r="6" hidden="1" s="1" customFormat="1" ht="12" customHeight="1">
      <c r="B6" s="19"/>
      <c r="D6" s="141" t="s">
        <v>16</v>
      </c>
      <c r="I6" s="135"/>
      <c r="L6" s="19"/>
    </row>
    <row r="7" hidden="1" s="1" customFormat="1" ht="16.5" customHeight="1">
      <c r="B7" s="19"/>
      <c r="E7" s="142" t="str">
        <f>'Rekapitulace stavby'!K6</f>
        <v>Rekostrukce a vybavení odborných učeben na ZŠ Družba - stavba</v>
      </c>
      <c r="F7" s="141"/>
      <c r="G7" s="141"/>
      <c r="H7" s="141"/>
      <c r="I7" s="135"/>
      <c r="L7" s="19"/>
    </row>
    <row r="8" hidden="1" s="2" customFormat="1" ht="12" customHeight="1">
      <c r="A8" s="37"/>
      <c r="B8" s="43"/>
      <c r="C8" s="37"/>
      <c r="D8" s="141" t="s">
        <v>116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4" t="s">
        <v>117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41" t="s">
        <v>18</v>
      </c>
      <c r="E11" s="37"/>
      <c r="F11" s="145" t="s">
        <v>19</v>
      </c>
      <c r="G11" s="37"/>
      <c r="H11" s="37"/>
      <c r="I11" s="146" t="s">
        <v>20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41" t="s">
        <v>21</v>
      </c>
      <c r="E12" s="37"/>
      <c r="F12" s="145" t="s">
        <v>22</v>
      </c>
      <c r="G12" s="37"/>
      <c r="H12" s="37"/>
      <c r="I12" s="146" t="s">
        <v>23</v>
      </c>
      <c r="J12" s="147" t="str">
        <f>'Rekapitulace stavby'!AN8</f>
        <v>28. 2. 2019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1" t="s">
        <v>25</v>
      </c>
      <c r="E14" s="37"/>
      <c r="F14" s="37"/>
      <c r="G14" s="37"/>
      <c r="H14" s="37"/>
      <c r="I14" s="146" t="s">
        <v>26</v>
      </c>
      <c r="J14" s="145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5" t="s">
        <v>27</v>
      </c>
      <c r="F15" s="37"/>
      <c r="G15" s="37"/>
      <c r="H15" s="37"/>
      <c r="I15" s="146" t="s">
        <v>28</v>
      </c>
      <c r="J15" s="145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41" t="s">
        <v>29</v>
      </c>
      <c r="E17" s="37"/>
      <c r="F17" s="37"/>
      <c r="G17" s="37"/>
      <c r="H17" s="37"/>
      <c r="I17" s="146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5"/>
      <c r="G18" s="145"/>
      <c r="H18" s="145"/>
      <c r="I18" s="146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41" t="s">
        <v>31</v>
      </c>
      <c r="E20" s="37"/>
      <c r="F20" s="37"/>
      <c r="G20" s="37"/>
      <c r="H20" s="37"/>
      <c r="I20" s="146" t="s">
        <v>26</v>
      </c>
      <c r="J20" s="145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5" t="s">
        <v>32</v>
      </c>
      <c r="F21" s="37"/>
      <c r="G21" s="37"/>
      <c r="H21" s="37"/>
      <c r="I21" s="146" t="s">
        <v>28</v>
      </c>
      <c r="J21" s="145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41" t="s">
        <v>34</v>
      </c>
      <c r="E23" s="37"/>
      <c r="F23" s="37"/>
      <c r="G23" s="37"/>
      <c r="H23" s="37"/>
      <c r="I23" s="146" t="s">
        <v>26</v>
      </c>
      <c r="J23" s="145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5" t="s">
        <v>35</v>
      </c>
      <c r="F24" s="37"/>
      <c r="G24" s="37"/>
      <c r="H24" s="37"/>
      <c r="I24" s="146" t="s">
        <v>28</v>
      </c>
      <c r="J24" s="145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41" t="s">
        <v>36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55" t="s">
        <v>37</v>
      </c>
      <c r="E30" s="37"/>
      <c r="F30" s="37"/>
      <c r="G30" s="37"/>
      <c r="H30" s="37"/>
      <c r="I30" s="143"/>
      <c r="J30" s="156">
        <f>ROUND(J136,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7" t="s">
        <v>39</v>
      </c>
      <c r="G32" s="37"/>
      <c r="H32" s="37"/>
      <c r="I32" s="158" t="s">
        <v>38</v>
      </c>
      <c r="J32" s="157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9" t="s">
        <v>41</v>
      </c>
      <c r="E33" s="141" t="s">
        <v>42</v>
      </c>
      <c r="F33" s="160">
        <f>ROUND((SUM(BE136:BE426)),  2)</f>
        <v>0</v>
      </c>
      <c r="G33" s="37"/>
      <c r="H33" s="37"/>
      <c r="I33" s="161">
        <v>0.20999999999999999</v>
      </c>
      <c r="J33" s="160">
        <f>ROUND(((SUM(BE136:BE426))*I33),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41" t="s">
        <v>43</v>
      </c>
      <c r="F34" s="160">
        <f>ROUND((SUM(BF136:BF426)),  2)</f>
        <v>0</v>
      </c>
      <c r="G34" s="37"/>
      <c r="H34" s="37"/>
      <c r="I34" s="161">
        <v>0.14999999999999999</v>
      </c>
      <c r="J34" s="160">
        <f>ROUND(((SUM(BF136:BF426))*I34),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44</v>
      </c>
      <c r="F35" s="160">
        <f>ROUND((SUM(BG136:BG426)),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45</v>
      </c>
      <c r="F36" s="160">
        <f>ROUND((SUM(BH136:BH426)),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46</v>
      </c>
      <c r="F37" s="160">
        <f>ROUND((SUM(BI136:BI426)),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62"/>
      <c r="D39" s="163" t="s">
        <v>47</v>
      </c>
      <c r="E39" s="164"/>
      <c r="F39" s="164"/>
      <c r="G39" s="165" t="s">
        <v>48</v>
      </c>
      <c r="H39" s="166" t="s">
        <v>49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I41" s="135"/>
      <c r="L41" s="19"/>
    </row>
    <row r="42" hidden="1" s="1" customFormat="1" ht="14.4" customHeight="1">
      <c r="B42" s="19"/>
      <c r="I42" s="135"/>
      <c r="L42" s="19"/>
    </row>
    <row r="43" hidden="1" s="1" customFormat="1" ht="14.4" customHeight="1">
      <c r="B43" s="19"/>
      <c r="I43" s="135"/>
      <c r="L43" s="19"/>
    </row>
    <row r="44" hidden="1" s="1" customFormat="1" ht="14.4" customHeight="1">
      <c r="B44" s="19"/>
      <c r="I44" s="135"/>
      <c r="L44" s="19"/>
    </row>
    <row r="45" hidden="1" s="1" customFormat="1" ht="14.4" customHeight="1">
      <c r="B45" s="19"/>
      <c r="I45" s="135"/>
      <c r="L45" s="19"/>
    </row>
    <row r="46" hidden="1" s="1" customFormat="1" ht="14.4" customHeight="1">
      <c r="B46" s="19"/>
      <c r="I46" s="135"/>
      <c r="L46" s="19"/>
    </row>
    <row r="47" hidden="1" s="1" customFormat="1" ht="14.4" customHeight="1">
      <c r="B47" s="19"/>
      <c r="I47" s="135"/>
      <c r="L47" s="19"/>
    </row>
    <row r="48" hidden="1" s="1" customFormat="1" ht="14.4" customHeight="1">
      <c r="B48" s="19"/>
      <c r="I48" s="135"/>
      <c r="L48" s="19"/>
    </row>
    <row r="49" hidden="1" s="1" customFormat="1" ht="14.4" customHeight="1">
      <c r="B49" s="19"/>
      <c r="I49" s="135"/>
      <c r="L49" s="19"/>
    </row>
    <row r="50" hidden="1" s="2" customFormat="1" ht="14.4" customHeight="1">
      <c r="B50" s="62"/>
      <c r="D50" s="170" t="s">
        <v>50</v>
      </c>
      <c r="E50" s="171"/>
      <c r="F50" s="171"/>
      <c r="G50" s="170" t="s">
        <v>51</v>
      </c>
      <c r="H50" s="171"/>
      <c r="I50" s="172"/>
      <c r="J50" s="171"/>
      <c r="K50" s="171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52</v>
      </c>
      <c r="E61" s="174"/>
      <c r="F61" s="175" t="s">
        <v>53</v>
      </c>
      <c r="G61" s="173" t="s">
        <v>52</v>
      </c>
      <c r="H61" s="174"/>
      <c r="I61" s="176"/>
      <c r="J61" s="177" t="s">
        <v>53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0" t="s">
        <v>54</v>
      </c>
      <c r="E65" s="178"/>
      <c r="F65" s="178"/>
      <c r="G65" s="170" t="s">
        <v>55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52</v>
      </c>
      <c r="E76" s="174"/>
      <c r="F76" s="175" t="s">
        <v>53</v>
      </c>
      <c r="G76" s="173" t="s">
        <v>52</v>
      </c>
      <c r="H76" s="174"/>
      <c r="I76" s="176"/>
      <c r="J76" s="177" t="s">
        <v>53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118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Rekostrukce a vybavení odborných učeben na ZŠ Družba - stavba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001 - Jazyková učebna vč. kabinetu a bezbariérovosti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>Karviná</v>
      </c>
      <c r="G89" s="39"/>
      <c r="H89" s="39"/>
      <c r="I89" s="146" t="s">
        <v>23</v>
      </c>
      <c r="J89" s="78" t="str">
        <f>IF(J12="","",J12)</f>
        <v>28. 2. 2019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Statutární město Karviná</v>
      </c>
      <c r="G91" s="39"/>
      <c r="H91" s="39"/>
      <c r="I91" s="146" t="s">
        <v>31</v>
      </c>
      <c r="J91" s="35" t="str">
        <f>E21</f>
        <v>ATRIS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146" t="s">
        <v>34</v>
      </c>
      <c r="J92" s="35" t="str">
        <f>E24</f>
        <v>Barbora Kyšková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119</v>
      </c>
      <c r="D94" s="188"/>
      <c r="E94" s="188"/>
      <c r="F94" s="188"/>
      <c r="G94" s="188"/>
      <c r="H94" s="188"/>
      <c r="I94" s="189"/>
      <c r="J94" s="190" t="s">
        <v>120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121</v>
      </c>
      <c r="D96" s="39"/>
      <c r="E96" s="39"/>
      <c r="F96" s="39"/>
      <c r="G96" s="39"/>
      <c r="H96" s="39"/>
      <c r="I96" s="143"/>
      <c r="J96" s="109">
        <f>J136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122</v>
      </c>
    </row>
    <row r="97" s="9" customFormat="1" ht="24.96" customHeight="1">
      <c r="A97" s="9"/>
      <c r="B97" s="192"/>
      <c r="C97" s="193"/>
      <c r="D97" s="194" t="s">
        <v>123</v>
      </c>
      <c r="E97" s="195"/>
      <c r="F97" s="195"/>
      <c r="G97" s="195"/>
      <c r="H97" s="195"/>
      <c r="I97" s="196"/>
      <c r="J97" s="197">
        <f>J137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124</v>
      </c>
      <c r="E98" s="202"/>
      <c r="F98" s="202"/>
      <c r="G98" s="202"/>
      <c r="H98" s="202"/>
      <c r="I98" s="203"/>
      <c r="J98" s="204">
        <f>J138</f>
        <v>0</v>
      </c>
      <c r="K98" s="200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200"/>
      <c r="D99" s="201" t="s">
        <v>125</v>
      </c>
      <c r="E99" s="202"/>
      <c r="F99" s="202"/>
      <c r="G99" s="202"/>
      <c r="H99" s="202"/>
      <c r="I99" s="203"/>
      <c r="J99" s="204">
        <f>J145</f>
        <v>0</v>
      </c>
      <c r="K99" s="200"/>
      <c r="L99" s="20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200"/>
      <c r="D100" s="201" t="s">
        <v>126</v>
      </c>
      <c r="E100" s="202"/>
      <c r="F100" s="202"/>
      <c r="G100" s="202"/>
      <c r="H100" s="202"/>
      <c r="I100" s="203"/>
      <c r="J100" s="204">
        <f>J155</f>
        <v>0</v>
      </c>
      <c r="K100" s="200"/>
      <c r="L100" s="20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9"/>
      <c r="C101" s="200"/>
      <c r="D101" s="201" t="s">
        <v>127</v>
      </c>
      <c r="E101" s="202"/>
      <c r="F101" s="202"/>
      <c r="G101" s="202"/>
      <c r="H101" s="202"/>
      <c r="I101" s="203"/>
      <c r="J101" s="204">
        <f>J168</f>
        <v>0</v>
      </c>
      <c r="K101" s="200"/>
      <c r="L101" s="20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9"/>
      <c r="C102" s="200"/>
      <c r="D102" s="201" t="s">
        <v>128</v>
      </c>
      <c r="E102" s="202"/>
      <c r="F102" s="202"/>
      <c r="G102" s="202"/>
      <c r="H102" s="202"/>
      <c r="I102" s="203"/>
      <c r="J102" s="204">
        <f>J237</f>
        <v>0</v>
      </c>
      <c r="K102" s="200"/>
      <c r="L102" s="20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9"/>
      <c r="C103" s="200"/>
      <c r="D103" s="201" t="s">
        <v>129</v>
      </c>
      <c r="E103" s="202"/>
      <c r="F103" s="202"/>
      <c r="G103" s="202"/>
      <c r="H103" s="202"/>
      <c r="I103" s="203"/>
      <c r="J103" s="204">
        <f>J273</f>
        <v>0</v>
      </c>
      <c r="K103" s="200"/>
      <c r="L103" s="20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9"/>
      <c r="C104" s="200"/>
      <c r="D104" s="201" t="s">
        <v>130</v>
      </c>
      <c r="E104" s="202"/>
      <c r="F104" s="202"/>
      <c r="G104" s="202"/>
      <c r="H104" s="202"/>
      <c r="I104" s="203"/>
      <c r="J104" s="204">
        <f>J281</f>
        <v>0</v>
      </c>
      <c r="K104" s="200"/>
      <c r="L104" s="20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92"/>
      <c r="C105" s="193"/>
      <c r="D105" s="194" t="s">
        <v>131</v>
      </c>
      <c r="E105" s="195"/>
      <c r="F105" s="195"/>
      <c r="G105" s="195"/>
      <c r="H105" s="195"/>
      <c r="I105" s="196"/>
      <c r="J105" s="197">
        <f>J284</f>
        <v>0</v>
      </c>
      <c r="K105" s="193"/>
      <c r="L105" s="198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9"/>
      <c r="C106" s="200"/>
      <c r="D106" s="201" t="s">
        <v>132</v>
      </c>
      <c r="E106" s="202"/>
      <c r="F106" s="202"/>
      <c r="G106" s="202"/>
      <c r="H106" s="202"/>
      <c r="I106" s="203"/>
      <c r="J106" s="204">
        <f>J285</f>
        <v>0</v>
      </c>
      <c r="K106" s="200"/>
      <c r="L106" s="20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9"/>
      <c r="C107" s="200"/>
      <c r="D107" s="201" t="s">
        <v>133</v>
      </c>
      <c r="E107" s="202"/>
      <c r="F107" s="202"/>
      <c r="G107" s="202"/>
      <c r="H107" s="202"/>
      <c r="I107" s="203"/>
      <c r="J107" s="204">
        <f>J301</f>
        <v>0</v>
      </c>
      <c r="K107" s="200"/>
      <c r="L107" s="20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9"/>
      <c r="C108" s="200"/>
      <c r="D108" s="201" t="s">
        <v>134</v>
      </c>
      <c r="E108" s="202"/>
      <c r="F108" s="202"/>
      <c r="G108" s="202"/>
      <c r="H108" s="202"/>
      <c r="I108" s="203"/>
      <c r="J108" s="204">
        <f>J312</f>
        <v>0</v>
      </c>
      <c r="K108" s="200"/>
      <c r="L108" s="20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9"/>
      <c r="C109" s="200"/>
      <c r="D109" s="201" t="s">
        <v>135</v>
      </c>
      <c r="E109" s="202"/>
      <c r="F109" s="202"/>
      <c r="G109" s="202"/>
      <c r="H109" s="202"/>
      <c r="I109" s="203"/>
      <c r="J109" s="204">
        <f>J318</f>
        <v>0</v>
      </c>
      <c r="K109" s="200"/>
      <c r="L109" s="20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9"/>
      <c r="C110" s="200"/>
      <c r="D110" s="201" t="s">
        <v>136</v>
      </c>
      <c r="E110" s="202"/>
      <c r="F110" s="202"/>
      <c r="G110" s="202"/>
      <c r="H110" s="202"/>
      <c r="I110" s="203"/>
      <c r="J110" s="204">
        <f>J329</f>
        <v>0</v>
      </c>
      <c r="K110" s="200"/>
      <c r="L110" s="20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9"/>
      <c r="C111" s="200"/>
      <c r="D111" s="201" t="s">
        <v>137</v>
      </c>
      <c r="E111" s="202"/>
      <c r="F111" s="202"/>
      <c r="G111" s="202"/>
      <c r="H111" s="202"/>
      <c r="I111" s="203"/>
      <c r="J111" s="204">
        <f>J356</f>
        <v>0</v>
      </c>
      <c r="K111" s="200"/>
      <c r="L111" s="20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9"/>
      <c r="C112" s="200"/>
      <c r="D112" s="201" t="s">
        <v>138</v>
      </c>
      <c r="E112" s="202"/>
      <c r="F112" s="202"/>
      <c r="G112" s="202"/>
      <c r="H112" s="202"/>
      <c r="I112" s="203"/>
      <c r="J112" s="204">
        <f>J364</f>
        <v>0</v>
      </c>
      <c r="K112" s="200"/>
      <c r="L112" s="20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9"/>
      <c r="C113" s="200"/>
      <c r="D113" s="201" t="s">
        <v>139</v>
      </c>
      <c r="E113" s="202"/>
      <c r="F113" s="202"/>
      <c r="G113" s="202"/>
      <c r="H113" s="202"/>
      <c r="I113" s="203"/>
      <c r="J113" s="204">
        <f>J375</f>
        <v>0</v>
      </c>
      <c r="K113" s="200"/>
      <c r="L113" s="20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9"/>
      <c r="C114" s="200"/>
      <c r="D114" s="201" t="s">
        <v>140</v>
      </c>
      <c r="E114" s="202"/>
      <c r="F114" s="202"/>
      <c r="G114" s="202"/>
      <c r="H114" s="202"/>
      <c r="I114" s="203"/>
      <c r="J114" s="204">
        <f>J397</f>
        <v>0</v>
      </c>
      <c r="K114" s="200"/>
      <c r="L114" s="205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9"/>
      <c r="C115" s="200"/>
      <c r="D115" s="201" t="s">
        <v>141</v>
      </c>
      <c r="E115" s="202"/>
      <c r="F115" s="202"/>
      <c r="G115" s="202"/>
      <c r="H115" s="202"/>
      <c r="I115" s="203"/>
      <c r="J115" s="204">
        <f>J411</f>
        <v>0</v>
      </c>
      <c r="K115" s="200"/>
      <c r="L115" s="205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9"/>
      <c r="C116" s="200"/>
      <c r="D116" s="201" t="s">
        <v>142</v>
      </c>
      <c r="E116" s="202"/>
      <c r="F116" s="202"/>
      <c r="G116" s="202"/>
      <c r="H116" s="202"/>
      <c r="I116" s="203"/>
      <c r="J116" s="204">
        <f>J413</f>
        <v>0</v>
      </c>
      <c r="K116" s="200"/>
      <c r="L116" s="205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2" customFormat="1" ht="21.84" customHeight="1">
      <c r="A117" s="37"/>
      <c r="B117" s="38"/>
      <c r="C117" s="39"/>
      <c r="D117" s="39"/>
      <c r="E117" s="39"/>
      <c r="F117" s="39"/>
      <c r="G117" s="39"/>
      <c r="H117" s="39"/>
      <c r="I117" s="143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65"/>
      <c r="C118" s="66"/>
      <c r="D118" s="66"/>
      <c r="E118" s="66"/>
      <c r="F118" s="66"/>
      <c r="G118" s="66"/>
      <c r="H118" s="66"/>
      <c r="I118" s="182"/>
      <c r="J118" s="66"/>
      <c r="K118" s="66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22" s="2" customFormat="1" ht="6.96" customHeight="1">
      <c r="A122" s="37"/>
      <c r="B122" s="67"/>
      <c r="C122" s="68"/>
      <c r="D122" s="68"/>
      <c r="E122" s="68"/>
      <c r="F122" s="68"/>
      <c r="G122" s="68"/>
      <c r="H122" s="68"/>
      <c r="I122" s="185"/>
      <c r="J122" s="68"/>
      <c r="K122" s="68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24.96" customHeight="1">
      <c r="A123" s="37"/>
      <c r="B123" s="38"/>
      <c r="C123" s="22" t="s">
        <v>143</v>
      </c>
      <c r="D123" s="39"/>
      <c r="E123" s="39"/>
      <c r="F123" s="39"/>
      <c r="G123" s="39"/>
      <c r="H123" s="39"/>
      <c r="I123" s="143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143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16</v>
      </c>
      <c r="D125" s="39"/>
      <c r="E125" s="39"/>
      <c r="F125" s="39"/>
      <c r="G125" s="39"/>
      <c r="H125" s="39"/>
      <c r="I125" s="143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6.5" customHeight="1">
      <c r="A126" s="37"/>
      <c r="B126" s="38"/>
      <c r="C126" s="39"/>
      <c r="D126" s="39"/>
      <c r="E126" s="186" t="str">
        <f>E7</f>
        <v>Rekostrukce a vybavení odborných učeben na ZŠ Družba - stavba</v>
      </c>
      <c r="F126" s="31"/>
      <c r="G126" s="31"/>
      <c r="H126" s="31"/>
      <c r="I126" s="143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2" customHeight="1">
      <c r="A127" s="37"/>
      <c r="B127" s="38"/>
      <c r="C127" s="31" t="s">
        <v>116</v>
      </c>
      <c r="D127" s="39"/>
      <c r="E127" s="39"/>
      <c r="F127" s="39"/>
      <c r="G127" s="39"/>
      <c r="H127" s="39"/>
      <c r="I127" s="143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6.5" customHeight="1">
      <c r="A128" s="37"/>
      <c r="B128" s="38"/>
      <c r="C128" s="39"/>
      <c r="D128" s="39"/>
      <c r="E128" s="75" t="str">
        <f>E9</f>
        <v>001 - Jazyková učebna vč. kabinetu a bezbariérovosti</v>
      </c>
      <c r="F128" s="39"/>
      <c r="G128" s="39"/>
      <c r="H128" s="39"/>
      <c r="I128" s="143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6.96" customHeight="1">
      <c r="A129" s="37"/>
      <c r="B129" s="38"/>
      <c r="C129" s="39"/>
      <c r="D129" s="39"/>
      <c r="E129" s="39"/>
      <c r="F129" s="39"/>
      <c r="G129" s="39"/>
      <c r="H129" s="39"/>
      <c r="I129" s="143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2" customHeight="1">
      <c r="A130" s="37"/>
      <c r="B130" s="38"/>
      <c r="C130" s="31" t="s">
        <v>21</v>
      </c>
      <c r="D130" s="39"/>
      <c r="E130" s="39"/>
      <c r="F130" s="26" t="str">
        <f>F12</f>
        <v>Karviná</v>
      </c>
      <c r="G130" s="39"/>
      <c r="H130" s="39"/>
      <c r="I130" s="146" t="s">
        <v>23</v>
      </c>
      <c r="J130" s="78" t="str">
        <f>IF(J12="","",J12)</f>
        <v>28. 2. 2019</v>
      </c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6.96" customHeight="1">
      <c r="A131" s="37"/>
      <c r="B131" s="38"/>
      <c r="C131" s="39"/>
      <c r="D131" s="39"/>
      <c r="E131" s="39"/>
      <c r="F131" s="39"/>
      <c r="G131" s="39"/>
      <c r="H131" s="39"/>
      <c r="I131" s="143"/>
      <c r="J131" s="39"/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5.15" customHeight="1">
      <c r="A132" s="37"/>
      <c r="B132" s="38"/>
      <c r="C132" s="31" t="s">
        <v>25</v>
      </c>
      <c r="D132" s="39"/>
      <c r="E132" s="39"/>
      <c r="F132" s="26" t="str">
        <f>E15</f>
        <v>Statutární město Karviná</v>
      </c>
      <c r="G132" s="39"/>
      <c r="H132" s="39"/>
      <c r="I132" s="146" t="s">
        <v>31</v>
      </c>
      <c r="J132" s="35" t="str">
        <f>E21</f>
        <v>ATRIS s.r.o.</v>
      </c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5.15" customHeight="1">
      <c r="A133" s="37"/>
      <c r="B133" s="38"/>
      <c r="C133" s="31" t="s">
        <v>29</v>
      </c>
      <c r="D133" s="39"/>
      <c r="E133" s="39"/>
      <c r="F133" s="26" t="str">
        <f>IF(E18="","",E18)</f>
        <v>Vyplň údaj</v>
      </c>
      <c r="G133" s="39"/>
      <c r="H133" s="39"/>
      <c r="I133" s="146" t="s">
        <v>34</v>
      </c>
      <c r="J133" s="35" t="str">
        <f>E24</f>
        <v>Barbora Kyšková</v>
      </c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0.32" customHeight="1">
      <c r="A134" s="37"/>
      <c r="B134" s="38"/>
      <c r="C134" s="39"/>
      <c r="D134" s="39"/>
      <c r="E134" s="39"/>
      <c r="F134" s="39"/>
      <c r="G134" s="39"/>
      <c r="H134" s="39"/>
      <c r="I134" s="143"/>
      <c r="J134" s="39"/>
      <c r="K134" s="39"/>
      <c r="L134" s="62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11" customFormat="1" ht="29.28" customHeight="1">
      <c r="A135" s="206"/>
      <c r="B135" s="207"/>
      <c r="C135" s="208" t="s">
        <v>144</v>
      </c>
      <c r="D135" s="209" t="s">
        <v>62</v>
      </c>
      <c r="E135" s="209" t="s">
        <v>58</v>
      </c>
      <c r="F135" s="209" t="s">
        <v>59</v>
      </c>
      <c r="G135" s="209" t="s">
        <v>145</v>
      </c>
      <c r="H135" s="209" t="s">
        <v>146</v>
      </c>
      <c r="I135" s="210" t="s">
        <v>147</v>
      </c>
      <c r="J135" s="209" t="s">
        <v>120</v>
      </c>
      <c r="K135" s="211" t="s">
        <v>148</v>
      </c>
      <c r="L135" s="212"/>
      <c r="M135" s="99" t="s">
        <v>1</v>
      </c>
      <c r="N135" s="100" t="s">
        <v>41</v>
      </c>
      <c r="O135" s="100" t="s">
        <v>149</v>
      </c>
      <c r="P135" s="100" t="s">
        <v>150</v>
      </c>
      <c r="Q135" s="100" t="s">
        <v>151</v>
      </c>
      <c r="R135" s="100" t="s">
        <v>152</v>
      </c>
      <c r="S135" s="100" t="s">
        <v>153</v>
      </c>
      <c r="T135" s="101" t="s">
        <v>154</v>
      </c>
      <c r="U135" s="206"/>
      <c r="V135" s="206"/>
      <c r="W135" s="206"/>
      <c r="X135" s="206"/>
      <c r="Y135" s="206"/>
      <c r="Z135" s="206"/>
      <c r="AA135" s="206"/>
      <c r="AB135" s="206"/>
      <c r="AC135" s="206"/>
      <c r="AD135" s="206"/>
      <c r="AE135" s="206"/>
    </row>
    <row r="136" s="2" customFormat="1" ht="22.8" customHeight="1">
      <c r="A136" s="37"/>
      <c r="B136" s="38"/>
      <c r="C136" s="106" t="s">
        <v>155</v>
      </c>
      <c r="D136" s="39"/>
      <c r="E136" s="39"/>
      <c r="F136" s="39"/>
      <c r="G136" s="39"/>
      <c r="H136" s="39"/>
      <c r="I136" s="143"/>
      <c r="J136" s="213">
        <f>BK136</f>
        <v>0</v>
      </c>
      <c r="K136" s="39"/>
      <c r="L136" s="43"/>
      <c r="M136" s="102"/>
      <c r="N136" s="214"/>
      <c r="O136" s="103"/>
      <c r="P136" s="215">
        <f>P137+P284</f>
        <v>0</v>
      </c>
      <c r="Q136" s="103"/>
      <c r="R136" s="215">
        <f>R137+R284</f>
        <v>37.526055570000004</v>
      </c>
      <c r="S136" s="103"/>
      <c r="T136" s="216">
        <f>T137+T284</f>
        <v>78.093376000000006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76</v>
      </c>
      <c r="AU136" s="16" t="s">
        <v>122</v>
      </c>
      <c r="BK136" s="217">
        <f>BK137+BK284</f>
        <v>0</v>
      </c>
    </row>
    <row r="137" s="12" customFormat="1" ht="25.92" customHeight="1">
      <c r="A137" s="12"/>
      <c r="B137" s="218"/>
      <c r="C137" s="219"/>
      <c r="D137" s="220" t="s">
        <v>76</v>
      </c>
      <c r="E137" s="221" t="s">
        <v>156</v>
      </c>
      <c r="F137" s="221" t="s">
        <v>157</v>
      </c>
      <c r="G137" s="219"/>
      <c r="H137" s="219"/>
      <c r="I137" s="222"/>
      <c r="J137" s="223">
        <f>BK137</f>
        <v>0</v>
      </c>
      <c r="K137" s="219"/>
      <c r="L137" s="224"/>
      <c r="M137" s="225"/>
      <c r="N137" s="226"/>
      <c r="O137" s="226"/>
      <c r="P137" s="227">
        <f>P138+P145+P155+P168+P237+P273+P281</f>
        <v>0</v>
      </c>
      <c r="Q137" s="226"/>
      <c r="R137" s="227">
        <f>R138+R145+R155+R168+R237+R273+R281</f>
        <v>34.189858970000003</v>
      </c>
      <c r="S137" s="226"/>
      <c r="T137" s="228">
        <f>T138+T145+T155+T168+T237+T273+T281</f>
        <v>75.570790000000002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9" t="s">
        <v>85</v>
      </c>
      <c r="AT137" s="230" t="s">
        <v>76</v>
      </c>
      <c r="AU137" s="230" t="s">
        <v>77</v>
      </c>
      <c r="AY137" s="229" t="s">
        <v>158</v>
      </c>
      <c r="BK137" s="231">
        <f>BK138+BK145+BK155+BK168+BK237+BK273+BK281</f>
        <v>0</v>
      </c>
    </row>
    <row r="138" s="12" customFormat="1" ht="22.8" customHeight="1">
      <c r="A138" s="12"/>
      <c r="B138" s="218"/>
      <c r="C138" s="219"/>
      <c r="D138" s="220" t="s">
        <v>76</v>
      </c>
      <c r="E138" s="232" t="s">
        <v>85</v>
      </c>
      <c r="F138" s="232" t="s">
        <v>159</v>
      </c>
      <c r="G138" s="219"/>
      <c r="H138" s="219"/>
      <c r="I138" s="222"/>
      <c r="J138" s="233">
        <f>BK138</f>
        <v>0</v>
      </c>
      <c r="K138" s="219"/>
      <c r="L138" s="224"/>
      <c r="M138" s="225"/>
      <c r="N138" s="226"/>
      <c r="O138" s="226"/>
      <c r="P138" s="227">
        <f>SUM(P139:P144)</f>
        <v>0</v>
      </c>
      <c r="Q138" s="226"/>
      <c r="R138" s="227">
        <f>SUM(R139:R144)</f>
        <v>0</v>
      </c>
      <c r="S138" s="226"/>
      <c r="T138" s="228">
        <f>SUM(T139:T144)</f>
        <v>26.406299999999998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9" t="s">
        <v>85</v>
      </c>
      <c r="AT138" s="230" t="s">
        <v>76</v>
      </c>
      <c r="AU138" s="230" t="s">
        <v>85</v>
      </c>
      <c r="AY138" s="229" t="s">
        <v>158</v>
      </c>
      <c r="BK138" s="231">
        <f>SUM(BK139:BK144)</f>
        <v>0</v>
      </c>
    </row>
    <row r="139" s="2" customFormat="1" ht="21.75" customHeight="1">
      <c r="A139" s="37"/>
      <c r="B139" s="38"/>
      <c r="C139" s="234" t="s">
        <v>85</v>
      </c>
      <c r="D139" s="234" t="s">
        <v>160</v>
      </c>
      <c r="E139" s="235" t="s">
        <v>161</v>
      </c>
      <c r="F139" s="236" t="s">
        <v>162</v>
      </c>
      <c r="G139" s="237" t="s">
        <v>163</v>
      </c>
      <c r="H139" s="238">
        <v>20.469999999999999</v>
      </c>
      <c r="I139" s="239"/>
      <c r="J139" s="240">
        <f>ROUND(I139*H139,2)</f>
        <v>0</v>
      </c>
      <c r="K139" s="236" t="s">
        <v>164</v>
      </c>
      <c r="L139" s="43"/>
      <c r="M139" s="241" t="s">
        <v>1</v>
      </c>
      <c r="N139" s="242" t="s">
        <v>42</v>
      </c>
      <c r="O139" s="90"/>
      <c r="P139" s="243">
        <f>O139*H139</f>
        <v>0</v>
      </c>
      <c r="Q139" s="243">
        <v>0</v>
      </c>
      <c r="R139" s="243">
        <f>Q139*H139</f>
        <v>0</v>
      </c>
      <c r="S139" s="243">
        <v>0.44</v>
      </c>
      <c r="T139" s="244">
        <f>S139*H139</f>
        <v>9.0068000000000001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45" t="s">
        <v>165</v>
      </c>
      <c r="AT139" s="245" t="s">
        <v>160</v>
      </c>
      <c r="AU139" s="245" t="s">
        <v>87</v>
      </c>
      <c r="AY139" s="16" t="s">
        <v>158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16" t="s">
        <v>85</v>
      </c>
      <c r="BK139" s="246">
        <f>ROUND(I139*H139,2)</f>
        <v>0</v>
      </c>
      <c r="BL139" s="16" t="s">
        <v>165</v>
      </c>
      <c r="BM139" s="245" t="s">
        <v>166</v>
      </c>
    </row>
    <row r="140" s="13" customFormat="1">
      <c r="A140" s="13"/>
      <c r="B140" s="247"/>
      <c r="C140" s="248"/>
      <c r="D140" s="249" t="s">
        <v>167</v>
      </c>
      <c r="E140" s="250" t="s">
        <v>1</v>
      </c>
      <c r="F140" s="251" t="s">
        <v>168</v>
      </c>
      <c r="G140" s="248"/>
      <c r="H140" s="252">
        <v>20.469999999999999</v>
      </c>
      <c r="I140" s="253"/>
      <c r="J140" s="248"/>
      <c r="K140" s="248"/>
      <c r="L140" s="254"/>
      <c r="M140" s="255"/>
      <c r="N140" s="256"/>
      <c r="O140" s="256"/>
      <c r="P140" s="256"/>
      <c r="Q140" s="256"/>
      <c r="R140" s="256"/>
      <c r="S140" s="256"/>
      <c r="T140" s="25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8" t="s">
        <v>167</v>
      </c>
      <c r="AU140" s="258" t="s">
        <v>87</v>
      </c>
      <c r="AV140" s="13" t="s">
        <v>87</v>
      </c>
      <c r="AW140" s="13" t="s">
        <v>33</v>
      </c>
      <c r="AX140" s="13" t="s">
        <v>85</v>
      </c>
      <c r="AY140" s="258" t="s">
        <v>158</v>
      </c>
    </row>
    <row r="141" s="2" customFormat="1" ht="21.75" customHeight="1">
      <c r="A141" s="37"/>
      <c r="B141" s="38"/>
      <c r="C141" s="234" t="s">
        <v>87</v>
      </c>
      <c r="D141" s="234" t="s">
        <v>160</v>
      </c>
      <c r="E141" s="235" t="s">
        <v>169</v>
      </c>
      <c r="F141" s="236" t="s">
        <v>170</v>
      </c>
      <c r="G141" s="237" t="s">
        <v>163</v>
      </c>
      <c r="H141" s="238">
        <v>20.469999999999999</v>
      </c>
      <c r="I141" s="239"/>
      <c r="J141" s="240">
        <f>ROUND(I141*H141,2)</f>
        <v>0</v>
      </c>
      <c r="K141" s="236" t="s">
        <v>164</v>
      </c>
      <c r="L141" s="43"/>
      <c r="M141" s="241" t="s">
        <v>1</v>
      </c>
      <c r="N141" s="242" t="s">
        <v>42</v>
      </c>
      <c r="O141" s="90"/>
      <c r="P141" s="243">
        <f>O141*H141</f>
        <v>0</v>
      </c>
      <c r="Q141" s="243">
        <v>0</v>
      </c>
      <c r="R141" s="243">
        <f>Q141*H141</f>
        <v>0</v>
      </c>
      <c r="S141" s="243">
        <v>0.63</v>
      </c>
      <c r="T141" s="244">
        <f>S141*H141</f>
        <v>12.896099999999999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45" t="s">
        <v>165</v>
      </c>
      <c r="AT141" s="245" t="s">
        <v>160</v>
      </c>
      <c r="AU141" s="245" t="s">
        <v>87</v>
      </c>
      <c r="AY141" s="16" t="s">
        <v>158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16" t="s">
        <v>85</v>
      </c>
      <c r="BK141" s="246">
        <f>ROUND(I141*H141,2)</f>
        <v>0</v>
      </c>
      <c r="BL141" s="16" t="s">
        <v>165</v>
      </c>
      <c r="BM141" s="245" t="s">
        <v>171</v>
      </c>
    </row>
    <row r="142" s="13" customFormat="1">
      <c r="A142" s="13"/>
      <c r="B142" s="247"/>
      <c r="C142" s="248"/>
      <c r="D142" s="249" t="s">
        <v>167</v>
      </c>
      <c r="E142" s="250" t="s">
        <v>1</v>
      </c>
      <c r="F142" s="251" t="s">
        <v>168</v>
      </c>
      <c r="G142" s="248"/>
      <c r="H142" s="252">
        <v>20.469999999999999</v>
      </c>
      <c r="I142" s="253"/>
      <c r="J142" s="248"/>
      <c r="K142" s="248"/>
      <c r="L142" s="254"/>
      <c r="M142" s="255"/>
      <c r="N142" s="256"/>
      <c r="O142" s="256"/>
      <c r="P142" s="256"/>
      <c r="Q142" s="256"/>
      <c r="R142" s="256"/>
      <c r="S142" s="256"/>
      <c r="T142" s="25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8" t="s">
        <v>167</v>
      </c>
      <c r="AU142" s="258" t="s">
        <v>87</v>
      </c>
      <c r="AV142" s="13" t="s">
        <v>87</v>
      </c>
      <c r="AW142" s="13" t="s">
        <v>33</v>
      </c>
      <c r="AX142" s="13" t="s">
        <v>85</v>
      </c>
      <c r="AY142" s="258" t="s">
        <v>158</v>
      </c>
    </row>
    <row r="143" s="2" customFormat="1" ht="16.5" customHeight="1">
      <c r="A143" s="37"/>
      <c r="B143" s="38"/>
      <c r="C143" s="234" t="s">
        <v>172</v>
      </c>
      <c r="D143" s="234" t="s">
        <v>160</v>
      </c>
      <c r="E143" s="235" t="s">
        <v>173</v>
      </c>
      <c r="F143" s="236" t="s">
        <v>174</v>
      </c>
      <c r="G143" s="237" t="s">
        <v>163</v>
      </c>
      <c r="H143" s="238">
        <v>20.469999999999999</v>
      </c>
      <c r="I143" s="239"/>
      <c r="J143" s="240">
        <f>ROUND(I143*H143,2)</f>
        <v>0</v>
      </c>
      <c r="K143" s="236" t="s">
        <v>164</v>
      </c>
      <c r="L143" s="43"/>
      <c r="M143" s="241" t="s">
        <v>1</v>
      </c>
      <c r="N143" s="242" t="s">
        <v>42</v>
      </c>
      <c r="O143" s="90"/>
      <c r="P143" s="243">
        <f>O143*H143</f>
        <v>0</v>
      </c>
      <c r="Q143" s="243">
        <v>0</v>
      </c>
      <c r="R143" s="243">
        <f>Q143*H143</f>
        <v>0</v>
      </c>
      <c r="S143" s="243">
        <v>0.22</v>
      </c>
      <c r="T143" s="244">
        <f>S143*H143</f>
        <v>4.5034000000000001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45" t="s">
        <v>165</v>
      </c>
      <c r="AT143" s="245" t="s">
        <v>160</v>
      </c>
      <c r="AU143" s="245" t="s">
        <v>87</v>
      </c>
      <c r="AY143" s="16" t="s">
        <v>158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16" t="s">
        <v>85</v>
      </c>
      <c r="BK143" s="246">
        <f>ROUND(I143*H143,2)</f>
        <v>0</v>
      </c>
      <c r="BL143" s="16" t="s">
        <v>165</v>
      </c>
      <c r="BM143" s="245" t="s">
        <v>175</v>
      </c>
    </row>
    <row r="144" s="13" customFormat="1">
      <c r="A144" s="13"/>
      <c r="B144" s="247"/>
      <c r="C144" s="248"/>
      <c r="D144" s="249" t="s">
        <v>167</v>
      </c>
      <c r="E144" s="250" t="s">
        <v>1</v>
      </c>
      <c r="F144" s="251" t="s">
        <v>168</v>
      </c>
      <c r="G144" s="248"/>
      <c r="H144" s="252">
        <v>20.469999999999999</v>
      </c>
      <c r="I144" s="253"/>
      <c r="J144" s="248"/>
      <c r="K144" s="248"/>
      <c r="L144" s="254"/>
      <c r="M144" s="255"/>
      <c r="N144" s="256"/>
      <c r="O144" s="256"/>
      <c r="P144" s="256"/>
      <c r="Q144" s="256"/>
      <c r="R144" s="256"/>
      <c r="S144" s="256"/>
      <c r="T144" s="25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8" t="s">
        <v>167</v>
      </c>
      <c r="AU144" s="258" t="s">
        <v>87</v>
      </c>
      <c r="AV144" s="13" t="s">
        <v>87</v>
      </c>
      <c r="AW144" s="13" t="s">
        <v>33</v>
      </c>
      <c r="AX144" s="13" t="s">
        <v>85</v>
      </c>
      <c r="AY144" s="258" t="s">
        <v>158</v>
      </c>
    </row>
    <row r="145" s="12" customFormat="1" ht="22.8" customHeight="1">
      <c r="A145" s="12"/>
      <c r="B145" s="218"/>
      <c r="C145" s="219"/>
      <c r="D145" s="220" t="s">
        <v>76</v>
      </c>
      <c r="E145" s="232" t="s">
        <v>172</v>
      </c>
      <c r="F145" s="232" t="s">
        <v>176</v>
      </c>
      <c r="G145" s="219"/>
      <c r="H145" s="219"/>
      <c r="I145" s="222"/>
      <c r="J145" s="233">
        <f>BK145</f>
        <v>0</v>
      </c>
      <c r="K145" s="219"/>
      <c r="L145" s="224"/>
      <c r="M145" s="225"/>
      <c r="N145" s="226"/>
      <c r="O145" s="226"/>
      <c r="P145" s="227">
        <f>SUM(P146:P154)</f>
        <v>0</v>
      </c>
      <c r="Q145" s="226"/>
      <c r="R145" s="227">
        <f>SUM(R146:R154)</f>
        <v>3.9802972000000003</v>
      </c>
      <c r="S145" s="226"/>
      <c r="T145" s="228">
        <f>SUM(T146:T154)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9" t="s">
        <v>85</v>
      </c>
      <c r="AT145" s="230" t="s">
        <v>76</v>
      </c>
      <c r="AU145" s="230" t="s">
        <v>85</v>
      </c>
      <c r="AY145" s="229" t="s">
        <v>158</v>
      </c>
      <c r="BK145" s="231">
        <f>SUM(BK146:BK154)</f>
        <v>0</v>
      </c>
    </row>
    <row r="146" s="2" customFormat="1" ht="21.75" customHeight="1">
      <c r="A146" s="37"/>
      <c r="B146" s="38"/>
      <c r="C146" s="234" t="s">
        <v>165</v>
      </c>
      <c r="D146" s="234" t="s">
        <v>160</v>
      </c>
      <c r="E146" s="235" t="s">
        <v>177</v>
      </c>
      <c r="F146" s="236" t="s">
        <v>178</v>
      </c>
      <c r="G146" s="237" t="s">
        <v>179</v>
      </c>
      <c r="H146" s="238">
        <v>0.017999999999999999</v>
      </c>
      <c r="I146" s="239"/>
      <c r="J146" s="240">
        <f>ROUND(I146*H146,2)</f>
        <v>0</v>
      </c>
      <c r="K146" s="236" t="s">
        <v>164</v>
      </c>
      <c r="L146" s="43"/>
      <c r="M146" s="241" t="s">
        <v>1</v>
      </c>
      <c r="N146" s="242" t="s">
        <v>42</v>
      </c>
      <c r="O146" s="90"/>
      <c r="P146" s="243">
        <f>O146*H146</f>
        <v>0</v>
      </c>
      <c r="Q146" s="243">
        <v>1.0900000000000001</v>
      </c>
      <c r="R146" s="243">
        <f>Q146*H146</f>
        <v>0.019619999999999999</v>
      </c>
      <c r="S146" s="243">
        <v>0</v>
      </c>
      <c r="T146" s="244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45" t="s">
        <v>165</v>
      </c>
      <c r="AT146" s="245" t="s">
        <v>160</v>
      </c>
      <c r="AU146" s="245" t="s">
        <v>87</v>
      </c>
      <c r="AY146" s="16" t="s">
        <v>158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16" t="s">
        <v>85</v>
      </c>
      <c r="BK146" s="246">
        <f>ROUND(I146*H146,2)</f>
        <v>0</v>
      </c>
      <c r="BL146" s="16" t="s">
        <v>165</v>
      </c>
      <c r="BM146" s="245" t="s">
        <v>180</v>
      </c>
    </row>
    <row r="147" s="13" customFormat="1">
      <c r="A147" s="13"/>
      <c r="B147" s="247"/>
      <c r="C147" s="248"/>
      <c r="D147" s="249" t="s">
        <v>167</v>
      </c>
      <c r="E147" s="250" t="s">
        <v>1</v>
      </c>
      <c r="F147" s="251" t="s">
        <v>181</v>
      </c>
      <c r="G147" s="248"/>
      <c r="H147" s="252">
        <v>0.017999999999999999</v>
      </c>
      <c r="I147" s="253"/>
      <c r="J147" s="248"/>
      <c r="K147" s="248"/>
      <c r="L147" s="254"/>
      <c r="M147" s="255"/>
      <c r="N147" s="256"/>
      <c r="O147" s="256"/>
      <c r="P147" s="256"/>
      <c r="Q147" s="256"/>
      <c r="R147" s="256"/>
      <c r="S147" s="256"/>
      <c r="T147" s="25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8" t="s">
        <v>167</v>
      </c>
      <c r="AU147" s="258" t="s">
        <v>87</v>
      </c>
      <c r="AV147" s="13" t="s">
        <v>87</v>
      </c>
      <c r="AW147" s="13" t="s">
        <v>33</v>
      </c>
      <c r="AX147" s="13" t="s">
        <v>85</v>
      </c>
      <c r="AY147" s="258" t="s">
        <v>158</v>
      </c>
    </row>
    <row r="148" s="2" customFormat="1" ht="21.75" customHeight="1">
      <c r="A148" s="37"/>
      <c r="B148" s="38"/>
      <c r="C148" s="234" t="s">
        <v>182</v>
      </c>
      <c r="D148" s="234" t="s">
        <v>160</v>
      </c>
      <c r="E148" s="235" t="s">
        <v>183</v>
      </c>
      <c r="F148" s="236" t="s">
        <v>184</v>
      </c>
      <c r="G148" s="237" t="s">
        <v>185</v>
      </c>
      <c r="H148" s="238">
        <v>11.199999999999999</v>
      </c>
      <c r="I148" s="239"/>
      <c r="J148" s="240">
        <f>ROUND(I148*H148,2)</f>
        <v>0</v>
      </c>
      <c r="K148" s="236" t="s">
        <v>164</v>
      </c>
      <c r="L148" s="43"/>
      <c r="M148" s="241" t="s">
        <v>1</v>
      </c>
      <c r="N148" s="242" t="s">
        <v>42</v>
      </c>
      <c r="O148" s="90"/>
      <c r="P148" s="243">
        <f>O148*H148</f>
        <v>0</v>
      </c>
      <c r="Q148" s="243">
        <v>0.12064</v>
      </c>
      <c r="R148" s="243">
        <f>Q148*H148</f>
        <v>1.3511679999999999</v>
      </c>
      <c r="S148" s="243">
        <v>0</v>
      </c>
      <c r="T148" s="244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45" t="s">
        <v>165</v>
      </c>
      <c r="AT148" s="245" t="s">
        <v>160</v>
      </c>
      <c r="AU148" s="245" t="s">
        <v>87</v>
      </c>
      <c r="AY148" s="16" t="s">
        <v>158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16" t="s">
        <v>85</v>
      </c>
      <c r="BK148" s="246">
        <f>ROUND(I148*H148,2)</f>
        <v>0</v>
      </c>
      <c r="BL148" s="16" t="s">
        <v>165</v>
      </c>
      <c r="BM148" s="245" t="s">
        <v>186</v>
      </c>
    </row>
    <row r="149" s="13" customFormat="1">
      <c r="A149" s="13"/>
      <c r="B149" s="247"/>
      <c r="C149" s="248"/>
      <c r="D149" s="249" t="s">
        <v>167</v>
      </c>
      <c r="E149" s="250" t="s">
        <v>1</v>
      </c>
      <c r="F149" s="251" t="s">
        <v>187</v>
      </c>
      <c r="G149" s="248"/>
      <c r="H149" s="252">
        <v>11.199999999999999</v>
      </c>
      <c r="I149" s="253"/>
      <c r="J149" s="248"/>
      <c r="K149" s="248"/>
      <c r="L149" s="254"/>
      <c r="M149" s="255"/>
      <c r="N149" s="256"/>
      <c r="O149" s="256"/>
      <c r="P149" s="256"/>
      <c r="Q149" s="256"/>
      <c r="R149" s="256"/>
      <c r="S149" s="256"/>
      <c r="T149" s="25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8" t="s">
        <v>167</v>
      </c>
      <c r="AU149" s="258" t="s">
        <v>87</v>
      </c>
      <c r="AV149" s="13" t="s">
        <v>87</v>
      </c>
      <c r="AW149" s="13" t="s">
        <v>33</v>
      </c>
      <c r="AX149" s="13" t="s">
        <v>85</v>
      </c>
      <c r="AY149" s="258" t="s">
        <v>158</v>
      </c>
    </row>
    <row r="150" s="2" customFormat="1" ht="16.5" customHeight="1">
      <c r="A150" s="37"/>
      <c r="B150" s="38"/>
      <c r="C150" s="259" t="s">
        <v>188</v>
      </c>
      <c r="D150" s="259" t="s">
        <v>189</v>
      </c>
      <c r="E150" s="260" t="s">
        <v>190</v>
      </c>
      <c r="F150" s="261" t="s">
        <v>191</v>
      </c>
      <c r="G150" s="262" t="s">
        <v>192</v>
      </c>
      <c r="H150" s="263">
        <v>60</v>
      </c>
      <c r="I150" s="264"/>
      <c r="J150" s="265">
        <f>ROUND(I150*H150,2)</f>
        <v>0</v>
      </c>
      <c r="K150" s="261" t="s">
        <v>164</v>
      </c>
      <c r="L150" s="266"/>
      <c r="M150" s="267" t="s">
        <v>1</v>
      </c>
      <c r="N150" s="268" t="s">
        <v>42</v>
      </c>
      <c r="O150" s="90"/>
      <c r="P150" s="243">
        <f>O150*H150</f>
        <v>0</v>
      </c>
      <c r="Q150" s="243">
        <v>0.032500000000000001</v>
      </c>
      <c r="R150" s="243">
        <f>Q150*H150</f>
        <v>1.9500000000000002</v>
      </c>
      <c r="S150" s="243">
        <v>0</v>
      </c>
      <c r="T150" s="244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45" t="s">
        <v>193</v>
      </c>
      <c r="AT150" s="245" t="s">
        <v>189</v>
      </c>
      <c r="AU150" s="245" t="s">
        <v>87</v>
      </c>
      <c r="AY150" s="16" t="s">
        <v>158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6" t="s">
        <v>85</v>
      </c>
      <c r="BK150" s="246">
        <f>ROUND(I150*H150,2)</f>
        <v>0</v>
      </c>
      <c r="BL150" s="16" t="s">
        <v>165</v>
      </c>
      <c r="BM150" s="245" t="s">
        <v>194</v>
      </c>
    </row>
    <row r="151" s="2" customFormat="1" ht="21.75" customHeight="1">
      <c r="A151" s="37"/>
      <c r="B151" s="38"/>
      <c r="C151" s="234" t="s">
        <v>195</v>
      </c>
      <c r="D151" s="234" t="s">
        <v>160</v>
      </c>
      <c r="E151" s="235" t="s">
        <v>196</v>
      </c>
      <c r="F151" s="236" t="s">
        <v>197</v>
      </c>
      <c r="G151" s="237" t="s">
        <v>163</v>
      </c>
      <c r="H151" s="238">
        <v>11.16</v>
      </c>
      <c r="I151" s="239"/>
      <c r="J151" s="240">
        <f>ROUND(I151*H151,2)</f>
        <v>0</v>
      </c>
      <c r="K151" s="236" t="s">
        <v>164</v>
      </c>
      <c r="L151" s="43"/>
      <c r="M151" s="241" t="s">
        <v>1</v>
      </c>
      <c r="N151" s="242" t="s">
        <v>42</v>
      </c>
      <c r="O151" s="90"/>
      <c r="P151" s="243">
        <f>O151*H151</f>
        <v>0</v>
      </c>
      <c r="Q151" s="243">
        <v>0.058970000000000002</v>
      </c>
      <c r="R151" s="243">
        <f>Q151*H151</f>
        <v>0.65810520000000006</v>
      </c>
      <c r="S151" s="243">
        <v>0</v>
      </c>
      <c r="T151" s="24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45" t="s">
        <v>165</v>
      </c>
      <c r="AT151" s="245" t="s">
        <v>160</v>
      </c>
      <c r="AU151" s="245" t="s">
        <v>87</v>
      </c>
      <c r="AY151" s="16" t="s">
        <v>158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16" t="s">
        <v>85</v>
      </c>
      <c r="BK151" s="246">
        <f>ROUND(I151*H151,2)</f>
        <v>0</v>
      </c>
      <c r="BL151" s="16" t="s">
        <v>165</v>
      </c>
      <c r="BM151" s="245" t="s">
        <v>198</v>
      </c>
    </row>
    <row r="152" s="13" customFormat="1">
      <c r="A152" s="13"/>
      <c r="B152" s="247"/>
      <c r="C152" s="248"/>
      <c r="D152" s="249" t="s">
        <v>167</v>
      </c>
      <c r="E152" s="250" t="s">
        <v>1</v>
      </c>
      <c r="F152" s="251" t="s">
        <v>199</v>
      </c>
      <c r="G152" s="248"/>
      <c r="H152" s="252">
        <v>11.16</v>
      </c>
      <c r="I152" s="253"/>
      <c r="J152" s="248"/>
      <c r="K152" s="248"/>
      <c r="L152" s="254"/>
      <c r="M152" s="255"/>
      <c r="N152" s="256"/>
      <c r="O152" s="256"/>
      <c r="P152" s="256"/>
      <c r="Q152" s="256"/>
      <c r="R152" s="256"/>
      <c r="S152" s="256"/>
      <c r="T152" s="25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8" t="s">
        <v>167</v>
      </c>
      <c r="AU152" s="258" t="s">
        <v>87</v>
      </c>
      <c r="AV152" s="13" t="s">
        <v>87</v>
      </c>
      <c r="AW152" s="13" t="s">
        <v>33</v>
      </c>
      <c r="AX152" s="13" t="s">
        <v>85</v>
      </c>
      <c r="AY152" s="258" t="s">
        <v>158</v>
      </c>
    </row>
    <row r="153" s="2" customFormat="1" ht="21.75" customHeight="1">
      <c r="A153" s="37"/>
      <c r="B153" s="38"/>
      <c r="C153" s="234" t="s">
        <v>193</v>
      </c>
      <c r="D153" s="234" t="s">
        <v>160</v>
      </c>
      <c r="E153" s="235" t="s">
        <v>200</v>
      </c>
      <c r="F153" s="236" t="s">
        <v>201</v>
      </c>
      <c r="G153" s="237" t="s">
        <v>185</v>
      </c>
      <c r="H153" s="238">
        <v>10.800000000000001</v>
      </c>
      <c r="I153" s="239"/>
      <c r="J153" s="240">
        <f>ROUND(I153*H153,2)</f>
        <v>0</v>
      </c>
      <c r="K153" s="236" t="s">
        <v>164</v>
      </c>
      <c r="L153" s="43"/>
      <c r="M153" s="241" t="s">
        <v>1</v>
      </c>
      <c r="N153" s="242" t="s">
        <v>42</v>
      </c>
      <c r="O153" s="90"/>
      <c r="P153" s="243">
        <f>O153*H153</f>
        <v>0</v>
      </c>
      <c r="Q153" s="243">
        <v>0.00012999999999999999</v>
      </c>
      <c r="R153" s="243">
        <f>Q153*H153</f>
        <v>0.0014039999999999999</v>
      </c>
      <c r="S153" s="243">
        <v>0</v>
      </c>
      <c r="T153" s="24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45" t="s">
        <v>165</v>
      </c>
      <c r="AT153" s="245" t="s">
        <v>160</v>
      </c>
      <c r="AU153" s="245" t="s">
        <v>87</v>
      </c>
      <c r="AY153" s="16" t="s">
        <v>158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6" t="s">
        <v>85</v>
      </c>
      <c r="BK153" s="246">
        <f>ROUND(I153*H153,2)</f>
        <v>0</v>
      </c>
      <c r="BL153" s="16" t="s">
        <v>165</v>
      </c>
      <c r="BM153" s="245" t="s">
        <v>202</v>
      </c>
    </row>
    <row r="154" s="13" customFormat="1">
      <c r="A154" s="13"/>
      <c r="B154" s="247"/>
      <c r="C154" s="248"/>
      <c r="D154" s="249" t="s">
        <v>167</v>
      </c>
      <c r="E154" s="250" t="s">
        <v>1</v>
      </c>
      <c r="F154" s="251" t="s">
        <v>203</v>
      </c>
      <c r="G154" s="248"/>
      <c r="H154" s="252">
        <v>10.800000000000001</v>
      </c>
      <c r="I154" s="253"/>
      <c r="J154" s="248"/>
      <c r="K154" s="248"/>
      <c r="L154" s="254"/>
      <c r="M154" s="255"/>
      <c r="N154" s="256"/>
      <c r="O154" s="256"/>
      <c r="P154" s="256"/>
      <c r="Q154" s="256"/>
      <c r="R154" s="256"/>
      <c r="S154" s="256"/>
      <c r="T154" s="25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8" t="s">
        <v>167</v>
      </c>
      <c r="AU154" s="258" t="s">
        <v>87</v>
      </c>
      <c r="AV154" s="13" t="s">
        <v>87</v>
      </c>
      <c r="AW154" s="13" t="s">
        <v>33</v>
      </c>
      <c r="AX154" s="13" t="s">
        <v>85</v>
      </c>
      <c r="AY154" s="258" t="s">
        <v>158</v>
      </c>
    </row>
    <row r="155" s="12" customFormat="1" ht="22.8" customHeight="1">
      <c r="A155" s="12"/>
      <c r="B155" s="218"/>
      <c r="C155" s="219"/>
      <c r="D155" s="220" t="s">
        <v>76</v>
      </c>
      <c r="E155" s="232" t="s">
        <v>182</v>
      </c>
      <c r="F155" s="232" t="s">
        <v>204</v>
      </c>
      <c r="G155" s="219"/>
      <c r="H155" s="219"/>
      <c r="I155" s="222"/>
      <c r="J155" s="233">
        <f>BK155</f>
        <v>0</v>
      </c>
      <c r="K155" s="219"/>
      <c r="L155" s="224"/>
      <c r="M155" s="225"/>
      <c r="N155" s="226"/>
      <c r="O155" s="226"/>
      <c r="P155" s="227">
        <f>SUM(P156:P167)</f>
        <v>0</v>
      </c>
      <c r="Q155" s="226"/>
      <c r="R155" s="227">
        <f>SUM(R156:R167)</f>
        <v>4.2690184999999996</v>
      </c>
      <c r="S155" s="226"/>
      <c r="T155" s="228">
        <f>SUM(T156:T167)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9" t="s">
        <v>85</v>
      </c>
      <c r="AT155" s="230" t="s">
        <v>76</v>
      </c>
      <c r="AU155" s="230" t="s">
        <v>85</v>
      </c>
      <c r="AY155" s="229" t="s">
        <v>158</v>
      </c>
      <c r="BK155" s="231">
        <f>SUM(BK156:BK167)</f>
        <v>0</v>
      </c>
    </row>
    <row r="156" s="2" customFormat="1" ht="16.5" customHeight="1">
      <c r="A156" s="37"/>
      <c r="B156" s="38"/>
      <c r="C156" s="234" t="s">
        <v>205</v>
      </c>
      <c r="D156" s="234" t="s">
        <v>160</v>
      </c>
      <c r="E156" s="235" t="s">
        <v>206</v>
      </c>
      <c r="F156" s="236" t="s">
        <v>207</v>
      </c>
      <c r="G156" s="237" t="s">
        <v>163</v>
      </c>
      <c r="H156" s="238">
        <v>20.469999999999999</v>
      </c>
      <c r="I156" s="239"/>
      <c r="J156" s="240">
        <f>ROUND(I156*H156,2)</f>
        <v>0</v>
      </c>
      <c r="K156" s="236" t="s">
        <v>164</v>
      </c>
      <c r="L156" s="43"/>
      <c r="M156" s="241" t="s">
        <v>1</v>
      </c>
      <c r="N156" s="242" t="s">
        <v>42</v>
      </c>
      <c r="O156" s="90"/>
      <c r="P156" s="243">
        <f>O156*H156</f>
        <v>0</v>
      </c>
      <c r="Q156" s="243">
        <v>0</v>
      </c>
      <c r="R156" s="243">
        <f>Q156*H156</f>
        <v>0</v>
      </c>
      <c r="S156" s="243">
        <v>0</v>
      </c>
      <c r="T156" s="244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45" t="s">
        <v>165</v>
      </c>
      <c r="AT156" s="245" t="s">
        <v>160</v>
      </c>
      <c r="AU156" s="245" t="s">
        <v>87</v>
      </c>
      <c r="AY156" s="16" t="s">
        <v>158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6" t="s">
        <v>85</v>
      </c>
      <c r="BK156" s="246">
        <f>ROUND(I156*H156,2)</f>
        <v>0</v>
      </c>
      <c r="BL156" s="16" t="s">
        <v>165</v>
      </c>
      <c r="BM156" s="245" t="s">
        <v>208</v>
      </c>
    </row>
    <row r="157" s="13" customFormat="1">
      <c r="A157" s="13"/>
      <c r="B157" s="247"/>
      <c r="C157" s="248"/>
      <c r="D157" s="249" t="s">
        <v>167</v>
      </c>
      <c r="E157" s="250" t="s">
        <v>1</v>
      </c>
      <c r="F157" s="251" t="s">
        <v>168</v>
      </c>
      <c r="G157" s="248"/>
      <c r="H157" s="252">
        <v>20.469999999999999</v>
      </c>
      <c r="I157" s="253"/>
      <c r="J157" s="248"/>
      <c r="K157" s="248"/>
      <c r="L157" s="254"/>
      <c r="M157" s="255"/>
      <c r="N157" s="256"/>
      <c r="O157" s="256"/>
      <c r="P157" s="256"/>
      <c r="Q157" s="256"/>
      <c r="R157" s="256"/>
      <c r="S157" s="256"/>
      <c r="T157" s="25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8" t="s">
        <v>167</v>
      </c>
      <c r="AU157" s="258" t="s">
        <v>87</v>
      </c>
      <c r="AV157" s="13" t="s">
        <v>87</v>
      </c>
      <c r="AW157" s="13" t="s">
        <v>33</v>
      </c>
      <c r="AX157" s="13" t="s">
        <v>85</v>
      </c>
      <c r="AY157" s="258" t="s">
        <v>158</v>
      </c>
    </row>
    <row r="158" s="2" customFormat="1" ht="16.5" customHeight="1">
      <c r="A158" s="37"/>
      <c r="B158" s="38"/>
      <c r="C158" s="234" t="s">
        <v>209</v>
      </c>
      <c r="D158" s="234" t="s">
        <v>160</v>
      </c>
      <c r="E158" s="235" t="s">
        <v>210</v>
      </c>
      <c r="F158" s="236" t="s">
        <v>211</v>
      </c>
      <c r="G158" s="237" t="s">
        <v>163</v>
      </c>
      <c r="H158" s="238">
        <v>20.469999999999999</v>
      </c>
      <c r="I158" s="239"/>
      <c r="J158" s="240">
        <f>ROUND(I158*H158,2)</f>
        <v>0</v>
      </c>
      <c r="K158" s="236" t="s">
        <v>164</v>
      </c>
      <c r="L158" s="43"/>
      <c r="M158" s="241" t="s">
        <v>1</v>
      </c>
      <c r="N158" s="242" t="s">
        <v>42</v>
      </c>
      <c r="O158" s="90"/>
      <c r="P158" s="243">
        <f>O158*H158</f>
        <v>0</v>
      </c>
      <c r="Q158" s="243">
        <v>0</v>
      </c>
      <c r="R158" s="243">
        <f>Q158*H158</f>
        <v>0</v>
      </c>
      <c r="S158" s="243">
        <v>0</v>
      </c>
      <c r="T158" s="244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45" t="s">
        <v>165</v>
      </c>
      <c r="AT158" s="245" t="s">
        <v>160</v>
      </c>
      <c r="AU158" s="245" t="s">
        <v>87</v>
      </c>
      <c r="AY158" s="16" t="s">
        <v>158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16" t="s">
        <v>85</v>
      </c>
      <c r="BK158" s="246">
        <f>ROUND(I158*H158,2)</f>
        <v>0</v>
      </c>
      <c r="BL158" s="16" t="s">
        <v>165</v>
      </c>
      <c r="BM158" s="245" t="s">
        <v>212</v>
      </c>
    </row>
    <row r="159" s="13" customFormat="1">
      <c r="A159" s="13"/>
      <c r="B159" s="247"/>
      <c r="C159" s="248"/>
      <c r="D159" s="249" t="s">
        <v>167</v>
      </c>
      <c r="E159" s="250" t="s">
        <v>1</v>
      </c>
      <c r="F159" s="251" t="s">
        <v>168</v>
      </c>
      <c r="G159" s="248"/>
      <c r="H159" s="252">
        <v>20.469999999999999</v>
      </c>
      <c r="I159" s="253"/>
      <c r="J159" s="248"/>
      <c r="K159" s="248"/>
      <c r="L159" s="254"/>
      <c r="M159" s="255"/>
      <c r="N159" s="256"/>
      <c r="O159" s="256"/>
      <c r="P159" s="256"/>
      <c r="Q159" s="256"/>
      <c r="R159" s="256"/>
      <c r="S159" s="256"/>
      <c r="T159" s="25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8" t="s">
        <v>167</v>
      </c>
      <c r="AU159" s="258" t="s">
        <v>87</v>
      </c>
      <c r="AV159" s="13" t="s">
        <v>87</v>
      </c>
      <c r="AW159" s="13" t="s">
        <v>33</v>
      </c>
      <c r="AX159" s="13" t="s">
        <v>85</v>
      </c>
      <c r="AY159" s="258" t="s">
        <v>158</v>
      </c>
    </row>
    <row r="160" s="2" customFormat="1" ht="16.5" customHeight="1">
      <c r="A160" s="37"/>
      <c r="B160" s="38"/>
      <c r="C160" s="234" t="s">
        <v>213</v>
      </c>
      <c r="D160" s="234" t="s">
        <v>160</v>
      </c>
      <c r="E160" s="235" t="s">
        <v>214</v>
      </c>
      <c r="F160" s="236" t="s">
        <v>215</v>
      </c>
      <c r="G160" s="237" t="s">
        <v>163</v>
      </c>
      <c r="H160" s="238">
        <v>20.469999999999999</v>
      </c>
      <c r="I160" s="239"/>
      <c r="J160" s="240">
        <f>ROUND(I160*H160,2)</f>
        <v>0</v>
      </c>
      <c r="K160" s="236" t="s">
        <v>216</v>
      </c>
      <c r="L160" s="43"/>
      <c r="M160" s="241" t="s">
        <v>1</v>
      </c>
      <c r="N160" s="242" t="s">
        <v>42</v>
      </c>
      <c r="O160" s="90"/>
      <c r="P160" s="243">
        <f>O160*H160</f>
        <v>0</v>
      </c>
      <c r="Q160" s="243">
        <v>0</v>
      </c>
      <c r="R160" s="243">
        <f>Q160*H160</f>
        <v>0</v>
      </c>
      <c r="S160" s="243">
        <v>0</v>
      </c>
      <c r="T160" s="244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45" t="s">
        <v>165</v>
      </c>
      <c r="AT160" s="245" t="s">
        <v>160</v>
      </c>
      <c r="AU160" s="245" t="s">
        <v>87</v>
      </c>
      <c r="AY160" s="16" t="s">
        <v>158</v>
      </c>
      <c r="BE160" s="246">
        <f>IF(N160="základní",J160,0)</f>
        <v>0</v>
      </c>
      <c r="BF160" s="246">
        <f>IF(N160="snížená",J160,0)</f>
        <v>0</v>
      </c>
      <c r="BG160" s="246">
        <f>IF(N160="zákl. přenesená",J160,0)</f>
        <v>0</v>
      </c>
      <c r="BH160" s="246">
        <f>IF(N160="sníž. přenesená",J160,0)</f>
        <v>0</v>
      </c>
      <c r="BI160" s="246">
        <f>IF(N160="nulová",J160,0)</f>
        <v>0</v>
      </c>
      <c r="BJ160" s="16" t="s">
        <v>85</v>
      </c>
      <c r="BK160" s="246">
        <f>ROUND(I160*H160,2)</f>
        <v>0</v>
      </c>
      <c r="BL160" s="16" t="s">
        <v>165</v>
      </c>
      <c r="BM160" s="245" t="s">
        <v>217</v>
      </c>
    </row>
    <row r="161" s="13" customFormat="1">
      <c r="A161" s="13"/>
      <c r="B161" s="247"/>
      <c r="C161" s="248"/>
      <c r="D161" s="249" t="s">
        <v>167</v>
      </c>
      <c r="E161" s="250" t="s">
        <v>1</v>
      </c>
      <c r="F161" s="251" t="s">
        <v>218</v>
      </c>
      <c r="G161" s="248"/>
      <c r="H161" s="252">
        <v>20.469999999999999</v>
      </c>
      <c r="I161" s="253"/>
      <c r="J161" s="248"/>
      <c r="K161" s="248"/>
      <c r="L161" s="254"/>
      <c r="M161" s="255"/>
      <c r="N161" s="256"/>
      <c r="O161" s="256"/>
      <c r="P161" s="256"/>
      <c r="Q161" s="256"/>
      <c r="R161" s="256"/>
      <c r="S161" s="256"/>
      <c r="T161" s="25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8" t="s">
        <v>167</v>
      </c>
      <c r="AU161" s="258" t="s">
        <v>87</v>
      </c>
      <c r="AV161" s="13" t="s">
        <v>87</v>
      </c>
      <c r="AW161" s="13" t="s">
        <v>33</v>
      </c>
      <c r="AX161" s="13" t="s">
        <v>85</v>
      </c>
      <c r="AY161" s="258" t="s">
        <v>158</v>
      </c>
    </row>
    <row r="162" s="2" customFormat="1" ht="21.75" customHeight="1">
      <c r="A162" s="37"/>
      <c r="B162" s="38"/>
      <c r="C162" s="234" t="s">
        <v>219</v>
      </c>
      <c r="D162" s="234" t="s">
        <v>160</v>
      </c>
      <c r="E162" s="235" t="s">
        <v>220</v>
      </c>
      <c r="F162" s="236" t="s">
        <v>221</v>
      </c>
      <c r="G162" s="237" t="s">
        <v>163</v>
      </c>
      <c r="H162" s="238">
        <v>20.469999999999999</v>
      </c>
      <c r="I162" s="239"/>
      <c r="J162" s="240">
        <f>ROUND(I162*H162,2)</f>
        <v>0</v>
      </c>
      <c r="K162" s="236" t="s">
        <v>164</v>
      </c>
      <c r="L162" s="43"/>
      <c r="M162" s="241" t="s">
        <v>1</v>
      </c>
      <c r="N162" s="242" t="s">
        <v>42</v>
      </c>
      <c r="O162" s="90"/>
      <c r="P162" s="243">
        <f>O162*H162</f>
        <v>0</v>
      </c>
      <c r="Q162" s="243">
        <v>0.084250000000000005</v>
      </c>
      <c r="R162" s="243">
        <f>Q162*H162</f>
        <v>1.7245975</v>
      </c>
      <c r="S162" s="243">
        <v>0</v>
      </c>
      <c r="T162" s="244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45" t="s">
        <v>165</v>
      </c>
      <c r="AT162" s="245" t="s">
        <v>160</v>
      </c>
      <c r="AU162" s="245" t="s">
        <v>87</v>
      </c>
      <c r="AY162" s="16" t="s">
        <v>158</v>
      </c>
      <c r="BE162" s="246">
        <f>IF(N162="základní",J162,0)</f>
        <v>0</v>
      </c>
      <c r="BF162" s="246">
        <f>IF(N162="snížená",J162,0)</f>
        <v>0</v>
      </c>
      <c r="BG162" s="246">
        <f>IF(N162="zákl. přenesená",J162,0)</f>
        <v>0</v>
      </c>
      <c r="BH162" s="246">
        <f>IF(N162="sníž. přenesená",J162,0)</f>
        <v>0</v>
      </c>
      <c r="BI162" s="246">
        <f>IF(N162="nulová",J162,0)</f>
        <v>0</v>
      </c>
      <c r="BJ162" s="16" t="s">
        <v>85</v>
      </c>
      <c r="BK162" s="246">
        <f>ROUND(I162*H162,2)</f>
        <v>0</v>
      </c>
      <c r="BL162" s="16" t="s">
        <v>165</v>
      </c>
      <c r="BM162" s="245" t="s">
        <v>222</v>
      </c>
    </row>
    <row r="163" s="13" customFormat="1">
      <c r="A163" s="13"/>
      <c r="B163" s="247"/>
      <c r="C163" s="248"/>
      <c r="D163" s="249" t="s">
        <v>167</v>
      </c>
      <c r="E163" s="250" t="s">
        <v>1</v>
      </c>
      <c r="F163" s="251" t="s">
        <v>168</v>
      </c>
      <c r="G163" s="248"/>
      <c r="H163" s="252">
        <v>20.469999999999999</v>
      </c>
      <c r="I163" s="253"/>
      <c r="J163" s="248"/>
      <c r="K163" s="248"/>
      <c r="L163" s="254"/>
      <c r="M163" s="255"/>
      <c r="N163" s="256"/>
      <c r="O163" s="256"/>
      <c r="P163" s="256"/>
      <c r="Q163" s="256"/>
      <c r="R163" s="256"/>
      <c r="S163" s="256"/>
      <c r="T163" s="25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8" t="s">
        <v>167</v>
      </c>
      <c r="AU163" s="258" t="s">
        <v>87</v>
      </c>
      <c r="AV163" s="13" t="s">
        <v>87</v>
      </c>
      <c r="AW163" s="13" t="s">
        <v>33</v>
      </c>
      <c r="AX163" s="13" t="s">
        <v>85</v>
      </c>
      <c r="AY163" s="258" t="s">
        <v>158</v>
      </c>
    </row>
    <row r="164" s="2" customFormat="1" ht="16.5" customHeight="1">
      <c r="A164" s="37"/>
      <c r="B164" s="38"/>
      <c r="C164" s="259" t="s">
        <v>223</v>
      </c>
      <c r="D164" s="259" t="s">
        <v>189</v>
      </c>
      <c r="E164" s="260" t="s">
        <v>224</v>
      </c>
      <c r="F164" s="261" t="s">
        <v>225</v>
      </c>
      <c r="G164" s="262" t="s">
        <v>163</v>
      </c>
      <c r="H164" s="263">
        <v>22.516999999999999</v>
      </c>
      <c r="I164" s="264"/>
      <c r="J164" s="265">
        <f>ROUND(I164*H164,2)</f>
        <v>0</v>
      </c>
      <c r="K164" s="261" t="s">
        <v>164</v>
      </c>
      <c r="L164" s="266"/>
      <c r="M164" s="267" t="s">
        <v>1</v>
      </c>
      <c r="N164" s="268" t="s">
        <v>42</v>
      </c>
      <c r="O164" s="90"/>
      <c r="P164" s="243">
        <f>O164*H164</f>
        <v>0</v>
      </c>
      <c r="Q164" s="243">
        <v>0.113</v>
      </c>
      <c r="R164" s="243">
        <f>Q164*H164</f>
        <v>2.5444209999999998</v>
      </c>
      <c r="S164" s="243">
        <v>0</v>
      </c>
      <c r="T164" s="244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45" t="s">
        <v>193</v>
      </c>
      <c r="AT164" s="245" t="s">
        <v>189</v>
      </c>
      <c r="AU164" s="245" t="s">
        <v>87</v>
      </c>
      <c r="AY164" s="16" t="s">
        <v>158</v>
      </c>
      <c r="BE164" s="246">
        <f>IF(N164="základní",J164,0)</f>
        <v>0</v>
      </c>
      <c r="BF164" s="246">
        <f>IF(N164="snížená",J164,0)</f>
        <v>0</v>
      </c>
      <c r="BG164" s="246">
        <f>IF(N164="zákl. přenesená",J164,0)</f>
        <v>0</v>
      </c>
      <c r="BH164" s="246">
        <f>IF(N164="sníž. přenesená",J164,0)</f>
        <v>0</v>
      </c>
      <c r="BI164" s="246">
        <f>IF(N164="nulová",J164,0)</f>
        <v>0</v>
      </c>
      <c r="BJ164" s="16" t="s">
        <v>85</v>
      </c>
      <c r="BK164" s="246">
        <f>ROUND(I164*H164,2)</f>
        <v>0</v>
      </c>
      <c r="BL164" s="16" t="s">
        <v>165</v>
      </c>
      <c r="BM164" s="245" t="s">
        <v>226</v>
      </c>
    </row>
    <row r="165" s="13" customFormat="1">
      <c r="A165" s="13"/>
      <c r="B165" s="247"/>
      <c r="C165" s="248"/>
      <c r="D165" s="249" t="s">
        <v>167</v>
      </c>
      <c r="E165" s="248"/>
      <c r="F165" s="251" t="s">
        <v>227</v>
      </c>
      <c r="G165" s="248"/>
      <c r="H165" s="252">
        <v>22.516999999999999</v>
      </c>
      <c r="I165" s="253"/>
      <c r="J165" s="248"/>
      <c r="K165" s="248"/>
      <c r="L165" s="254"/>
      <c r="M165" s="255"/>
      <c r="N165" s="256"/>
      <c r="O165" s="256"/>
      <c r="P165" s="256"/>
      <c r="Q165" s="256"/>
      <c r="R165" s="256"/>
      <c r="S165" s="256"/>
      <c r="T165" s="25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8" t="s">
        <v>167</v>
      </c>
      <c r="AU165" s="258" t="s">
        <v>87</v>
      </c>
      <c r="AV165" s="13" t="s">
        <v>87</v>
      </c>
      <c r="AW165" s="13" t="s">
        <v>4</v>
      </c>
      <c r="AX165" s="13" t="s">
        <v>85</v>
      </c>
      <c r="AY165" s="258" t="s">
        <v>158</v>
      </c>
    </row>
    <row r="166" s="2" customFormat="1" ht="21.75" customHeight="1">
      <c r="A166" s="37"/>
      <c r="B166" s="38"/>
      <c r="C166" s="234" t="s">
        <v>228</v>
      </c>
      <c r="D166" s="234" t="s">
        <v>160</v>
      </c>
      <c r="E166" s="235" t="s">
        <v>229</v>
      </c>
      <c r="F166" s="236" t="s">
        <v>230</v>
      </c>
      <c r="G166" s="237" t="s">
        <v>185</v>
      </c>
      <c r="H166" s="238">
        <v>11.199999999999999</v>
      </c>
      <c r="I166" s="239"/>
      <c r="J166" s="240">
        <f>ROUND(I166*H166,2)</f>
        <v>0</v>
      </c>
      <c r="K166" s="236" t="s">
        <v>1</v>
      </c>
      <c r="L166" s="43"/>
      <c r="M166" s="241" t="s">
        <v>1</v>
      </c>
      <c r="N166" s="242" t="s">
        <v>42</v>
      </c>
      <c r="O166" s="90"/>
      <c r="P166" s="243">
        <f>O166*H166</f>
        <v>0</v>
      </c>
      <c r="Q166" s="243">
        <v>0</v>
      </c>
      <c r="R166" s="243">
        <f>Q166*H166</f>
        <v>0</v>
      </c>
      <c r="S166" s="243">
        <v>0</v>
      </c>
      <c r="T166" s="244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45" t="s">
        <v>165</v>
      </c>
      <c r="AT166" s="245" t="s">
        <v>160</v>
      </c>
      <c r="AU166" s="245" t="s">
        <v>87</v>
      </c>
      <c r="AY166" s="16" t="s">
        <v>158</v>
      </c>
      <c r="BE166" s="246">
        <f>IF(N166="základní",J166,0)</f>
        <v>0</v>
      </c>
      <c r="BF166" s="246">
        <f>IF(N166="snížená",J166,0)</f>
        <v>0</v>
      </c>
      <c r="BG166" s="246">
        <f>IF(N166="zákl. přenesená",J166,0)</f>
        <v>0</v>
      </c>
      <c r="BH166" s="246">
        <f>IF(N166="sníž. přenesená",J166,0)</f>
        <v>0</v>
      </c>
      <c r="BI166" s="246">
        <f>IF(N166="nulová",J166,0)</f>
        <v>0</v>
      </c>
      <c r="BJ166" s="16" t="s">
        <v>85</v>
      </c>
      <c r="BK166" s="246">
        <f>ROUND(I166*H166,2)</f>
        <v>0</v>
      </c>
      <c r="BL166" s="16" t="s">
        <v>165</v>
      </c>
      <c r="BM166" s="245" t="s">
        <v>231</v>
      </c>
    </row>
    <row r="167" s="13" customFormat="1">
      <c r="A167" s="13"/>
      <c r="B167" s="247"/>
      <c r="C167" s="248"/>
      <c r="D167" s="249" t="s">
        <v>167</v>
      </c>
      <c r="E167" s="250" t="s">
        <v>1</v>
      </c>
      <c r="F167" s="251" t="s">
        <v>187</v>
      </c>
      <c r="G167" s="248"/>
      <c r="H167" s="252">
        <v>11.199999999999999</v>
      </c>
      <c r="I167" s="253"/>
      <c r="J167" s="248"/>
      <c r="K167" s="248"/>
      <c r="L167" s="254"/>
      <c r="M167" s="255"/>
      <c r="N167" s="256"/>
      <c r="O167" s="256"/>
      <c r="P167" s="256"/>
      <c r="Q167" s="256"/>
      <c r="R167" s="256"/>
      <c r="S167" s="256"/>
      <c r="T167" s="25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8" t="s">
        <v>167</v>
      </c>
      <c r="AU167" s="258" t="s">
        <v>87</v>
      </c>
      <c r="AV167" s="13" t="s">
        <v>87</v>
      </c>
      <c r="AW167" s="13" t="s">
        <v>33</v>
      </c>
      <c r="AX167" s="13" t="s">
        <v>85</v>
      </c>
      <c r="AY167" s="258" t="s">
        <v>158</v>
      </c>
    </row>
    <row r="168" s="12" customFormat="1" ht="22.8" customHeight="1">
      <c r="A168" s="12"/>
      <c r="B168" s="218"/>
      <c r="C168" s="219"/>
      <c r="D168" s="220" t="s">
        <v>76</v>
      </c>
      <c r="E168" s="232" t="s">
        <v>188</v>
      </c>
      <c r="F168" s="232" t="s">
        <v>232</v>
      </c>
      <c r="G168" s="219"/>
      <c r="H168" s="219"/>
      <c r="I168" s="222"/>
      <c r="J168" s="233">
        <f>BK168</f>
        <v>0</v>
      </c>
      <c r="K168" s="219"/>
      <c r="L168" s="224"/>
      <c r="M168" s="225"/>
      <c r="N168" s="226"/>
      <c r="O168" s="226"/>
      <c r="P168" s="227">
        <f>SUM(P169:P236)</f>
        <v>0</v>
      </c>
      <c r="Q168" s="226"/>
      <c r="R168" s="227">
        <f>SUM(R169:R236)</f>
        <v>24.333712269999999</v>
      </c>
      <c r="S168" s="226"/>
      <c r="T168" s="228">
        <f>SUM(T169:T236)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9" t="s">
        <v>85</v>
      </c>
      <c r="AT168" s="230" t="s">
        <v>76</v>
      </c>
      <c r="AU168" s="230" t="s">
        <v>85</v>
      </c>
      <c r="AY168" s="229" t="s">
        <v>158</v>
      </c>
      <c r="BK168" s="231">
        <f>SUM(BK169:BK236)</f>
        <v>0</v>
      </c>
    </row>
    <row r="169" s="2" customFormat="1" ht="21.75" customHeight="1">
      <c r="A169" s="37"/>
      <c r="B169" s="38"/>
      <c r="C169" s="234" t="s">
        <v>8</v>
      </c>
      <c r="D169" s="234" t="s">
        <v>160</v>
      </c>
      <c r="E169" s="235" t="s">
        <v>233</v>
      </c>
      <c r="F169" s="236" t="s">
        <v>234</v>
      </c>
      <c r="G169" s="237" t="s">
        <v>163</v>
      </c>
      <c r="H169" s="238">
        <v>16.34</v>
      </c>
      <c r="I169" s="239"/>
      <c r="J169" s="240">
        <f>ROUND(I169*H169,2)</f>
        <v>0</v>
      </c>
      <c r="K169" s="236" t="s">
        <v>164</v>
      </c>
      <c r="L169" s="43"/>
      <c r="M169" s="241" t="s">
        <v>1</v>
      </c>
      <c r="N169" s="242" t="s">
        <v>42</v>
      </c>
      <c r="O169" s="90"/>
      <c r="P169" s="243">
        <f>O169*H169</f>
        <v>0</v>
      </c>
      <c r="Q169" s="243">
        <v>0.00025999999999999998</v>
      </c>
      <c r="R169" s="243">
        <f>Q169*H169</f>
        <v>0.0042483999999999994</v>
      </c>
      <c r="S169" s="243">
        <v>0</v>
      </c>
      <c r="T169" s="244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45" t="s">
        <v>165</v>
      </c>
      <c r="AT169" s="245" t="s">
        <v>160</v>
      </c>
      <c r="AU169" s="245" t="s">
        <v>87</v>
      </c>
      <c r="AY169" s="16" t="s">
        <v>158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16" t="s">
        <v>85</v>
      </c>
      <c r="BK169" s="246">
        <f>ROUND(I169*H169,2)</f>
        <v>0</v>
      </c>
      <c r="BL169" s="16" t="s">
        <v>165</v>
      </c>
      <c r="BM169" s="245" t="s">
        <v>235</v>
      </c>
    </row>
    <row r="170" s="2" customFormat="1" ht="16.5" customHeight="1">
      <c r="A170" s="37"/>
      <c r="B170" s="38"/>
      <c r="C170" s="234" t="s">
        <v>236</v>
      </c>
      <c r="D170" s="234" t="s">
        <v>160</v>
      </c>
      <c r="E170" s="235" t="s">
        <v>237</v>
      </c>
      <c r="F170" s="236" t="s">
        <v>238</v>
      </c>
      <c r="G170" s="237" t="s">
        <v>163</v>
      </c>
      <c r="H170" s="238">
        <v>1.98</v>
      </c>
      <c r="I170" s="239"/>
      <c r="J170" s="240">
        <f>ROUND(I170*H170,2)</f>
        <v>0</v>
      </c>
      <c r="K170" s="236" t="s">
        <v>164</v>
      </c>
      <c r="L170" s="43"/>
      <c r="M170" s="241" t="s">
        <v>1</v>
      </c>
      <c r="N170" s="242" t="s">
        <v>42</v>
      </c>
      <c r="O170" s="90"/>
      <c r="P170" s="243">
        <f>O170*H170</f>
        <v>0</v>
      </c>
      <c r="Q170" s="243">
        <v>0.040000000000000001</v>
      </c>
      <c r="R170" s="243">
        <f>Q170*H170</f>
        <v>0.079200000000000007</v>
      </c>
      <c r="S170" s="243">
        <v>0</v>
      </c>
      <c r="T170" s="244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45" t="s">
        <v>165</v>
      </c>
      <c r="AT170" s="245" t="s">
        <v>160</v>
      </c>
      <c r="AU170" s="245" t="s">
        <v>87</v>
      </c>
      <c r="AY170" s="16" t="s">
        <v>158</v>
      </c>
      <c r="BE170" s="246">
        <f>IF(N170="základní",J170,0)</f>
        <v>0</v>
      </c>
      <c r="BF170" s="246">
        <f>IF(N170="snížená",J170,0)</f>
        <v>0</v>
      </c>
      <c r="BG170" s="246">
        <f>IF(N170="zákl. přenesená",J170,0)</f>
        <v>0</v>
      </c>
      <c r="BH170" s="246">
        <f>IF(N170="sníž. přenesená",J170,0)</f>
        <v>0</v>
      </c>
      <c r="BI170" s="246">
        <f>IF(N170="nulová",J170,0)</f>
        <v>0</v>
      </c>
      <c r="BJ170" s="16" t="s">
        <v>85</v>
      </c>
      <c r="BK170" s="246">
        <f>ROUND(I170*H170,2)</f>
        <v>0</v>
      </c>
      <c r="BL170" s="16" t="s">
        <v>165</v>
      </c>
      <c r="BM170" s="245" t="s">
        <v>239</v>
      </c>
    </row>
    <row r="171" s="13" customFormat="1">
      <c r="A171" s="13"/>
      <c r="B171" s="247"/>
      <c r="C171" s="248"/>
      <c r="D171" s="249" t="s">
        <v>167</v>
      </c>
      <c r="E171" s="250" t="s">
        <v>1</v>
      </c>
      <c r="F171" s="251" t="s">
        <v>240</v>
      </c>
      <c r="G171" s="248"/>
      <c r="H171" s="252">
        <v>1.98</v>
      </c>
      <c r="I171" s="253"/>
      <c r="J171" s="248"/>
      <c r="K171" s="248"/>
      <c r="L171" s="254"/>
      <c r="M171" s="255"/>
      <c r="N171" s="256"/>
      <c r="O171" s="256"/>
      <c r="P171" s="256"/>
      <c r="Q171" s="256"/>
      <c r="R171" s="256"/>
      <c r="S171" s="256"/>
      <c r="T171" s="25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8" t="s">
        <v>167</v>
      </c>
      <c r="AU171" s="258" t="s">
        <v>87</v>
      </c>
      <c r="AV171" s="13" t="s">
        <v>87</v>
      </c>
      <c r="AW171" s="13" t="s">
        <v>33</v>
      </c>
      <c r="AX171" s="13" t="s">
        <v>85</v>
      </c>
      <c r="AY171" s="258" t="s">
        <v>158</v>
      </c>
    </row>
    <row r="172" s="2" customFormat="1" ht="21.75" customHeight="1">
      <c r="A172" s="37"/>
      <c r="B172" s="38"/>
      <c r="C172" s="234" t="s">
        <v>241</v>
      </c>
      <c r="D172" s="234" t="s">
        <v>160</v>
      </c>
      <c r="E172" s="235" t="s">
        <v>242</v>
      </c>
      <c r="F172" s="236" t="s">
        <v>243</v>
      </c>
      <c r="G172" s="237" t="s">
        <v>163</v>
      </c>
      <c r="H172" s="238">
        <v>16.34</v>
      </c>
      <c r="I172" s="239"/>
      <c r="J172" s="240">
        <f>ROUND(I172*H172,2)</f>
        <v>0</v>
      </c>
      <c r="K172" s="236" t="s">
        <v>164</v>
      </c>
      <c r="L172" s="43"/>
      <c r="M172" s="241" t="s">
        <v>1</v>
      </c>
      <c r="N172" s="242" t="s">
        <v>42</v>
      </c>
      <c r="O172" s="90"/>
      <c r="P172" s="243">
        <f>O172*H172</f>
        <v>0</v>
      </c>
      <c r="Q172" s="243">
        <v>0.0030000000000000001</v>
      </c>
      <c r="R172" s="243">
        <f>Q172*H172</f>
        <v>0.049020000000000001</v>
      </c>
      <c r="S172" s="243">
        <v>0</v>
      </c>
      <c r="T172" s="244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45" t="s">
        <v>165</v>
      </c>
      <c r="AT172" s="245" t="s">
        <v>160</v>
      </c>
      <c r="AU172" s="245" t="s">
        <v>87</v>
      </c>
      <c r="AY172" s="16" t="s">
        <v>158</v>
      </c>
      <c r="BE172" s="246">
        <f>IF(N172="základní",J172,0)</f>
        <v>0</v>
      </c>
      <c r="BF172" s="246">
        <f>IF(N172="snížená",J172,0)</f>
        <v>0</v>
      </c>
      <c r="BG172" s="246">
        <f>IF(N172="zákl. přenesená",J172,0)</f>
        <v>0</v>
      </c>
      <c r="BH172" s="246">
        <f>IF(N172="sníž. přenesená",J172,0)</f>
        <v>0</v>
      </c>
      <c r="BI172" s="246">
        <f>IF(N172="nulová",J172,0)</f>
        <v>0</v>
      </c>
      <c r="BJ172" s="16" t="s">
        <v>85</v>
      </c>
      <c r="BK172" s="246">
        <f>ROUND(I172*H172,2)</f>
        <v>0</v>
      </c>
      <c r="BL172" s="16" t="s">
        <v>165</v>
      </c>
      <c r="BM172" s="245" t="s">
        <v>244</v>
      </c>
    </row>
    <row r="173" s="2" customFormat="1" ht="21.75" customHeight="1">
      <c r="A173" s="37"/>
      <c r="B173" s="38"/>
      <c r="C173" s="234" t="s">
        <v>245</v>
      </c>
      <c r="D173" s="234" t="s">
        <v>160</v>
      </c>
      <c r="E173" s="235" t="s">
        <v>246</v>
      </c>
      <c r="F173" s="236" t="s">
        <v>247</v>
      </c>
      <c r="G173" s="237" t="s">
        <v>163</v>
      </c>
      <c r="H173" s="238">
        <v>1.98</v>
      </c>
      <c r="I173" s="239"/>
      <c r="J173" s="240">
        <f>ROUND(I173*H173,2)</f>
        <v>0</v>
      </c>
      <c r="K173" s="236" t="s">
        <v>164</v>
      </c>
      <c r="L173" s="43"/>
      <c r="M173" s="241" t="s">
        <v>1</v>
      </c>
      <c r="N173" s="242" t="s">
        <v>42</v>
      </c>
      <c r="O173" s="90"/>
      <c r="P173" s="243">
        <f>O173*H173</f>
        <v>0</v>
      </c>
      <c r="Q173" s="243">
        <v>0.041529999999999997</v>
      </c>
      <c r="R173" s="243">
        <f>Q173*H173</f>
        <v>0.082229399999999994</v>
      </c>
      <c r="S173" s="243">
        <v>0</v>
      </c>
      <c r="T173" s="244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45" t="s">
        <v>165</v>
      </c>
      <c r="AT173" s="245" t="s">
        <v>160</v>
      </c>
      <c r="AU173" s="245" t="s">
        <v>87</v>
      </c>
      <c r="AY173" s="16" t="s">
        <v>158</v>
      </c>
      <c r="BE173" s="246">
        <f>IF(N173="základní",J173,0)</f>
        <v>0</v>
      </c>
      <c r="BF173" s="246">
        <f>IF(N173="snížená",J173,0)</f>
        <v>0</v>
      </c>
      <c r="BG173" s="246">
        <f>IF(N173="zákl. přenesená",J173,0)</f>
        <v>0</v>
      </c>
      <c r="BH173" s="246">
        <f>IF(N173="sníž. přenesená",J173,0)</f>
        <v>0</v>
      </c>
      <c r="BI173" s="246">
        <f>IF(N173="nulová",J173,0)</f>
        <v>0</v>
      </c>
      <c r="BJ173" s="16" t="s">
        <v>85</v>
      </c>
      <c r="BK173" s="246">
        <f>ROUND(I173*H173,2)</f>
        <v>0</v>
      </c>
      <c r="BL173" s="16" t="s">
        <v>165</v>
      </c>
      <c r="BM173" s="245" t="s">
        <v>248</v>
      </c>
    </row>
    <row r="174" s="13" customFormat="1">
      <c r="A174" s="13"/>
      <c r="B174" s="247"/>
      <c r="C174" s="248"/>
      <c r="D174" s="249" t="s">
        <v>167</v>
      </c>
      <c r="E174" s="250" t="s">
        <v>1</v>
      </c>
      <c r="F174" s="251" t="s">
        <v>240</v>
      </c>
      <c r="G174" s="248"/>
      <c r="H174" s="252">
        <v>1.98</v>
      </c>
      <c r="I174" s="253"/>
      <c r="J174" s="248"/>
      <c r="K174" s="248"/>
      <c r="L174" s="254"/>
      <c r="M174" s="255"/>
      <c r="N174" s="256"/>
      <c r="O174" s="256"/>
      <c r="P174" s="256"/>
      <c r="Q174" s="256"/>
      <c r="R174" s="256"/>
      <c r="S174" s="256"/>
      <c r="T174" s="25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8" t="s">
        <v>167</v>
      </c>
      <c r="AU174" s="258" t="s">
        <v>87</v>
      </c>
      <c r="AV174" s="13" t="s">
        <v>87</v>
      </c>
      <c r="AW174" s="13" t="s">
        <v>33</v>
      </c>
      <c r="AX174" s="13" t="s">
        <v>85</v>
      </c>
      <c r="AY174" s="258" t="s">
        <v>158</v>
      </c>
    </row>
    <row r="175" s="2" customFormat="1" ht="21.75" customHeight="1">
      <c r="A175" s="37"/>
      <c r="B175" s="38"/>
      <c r="C175" s="234" t="s">
        <v>249</v>
      </c>
      <c r="D175" s="234" t="s">
        <v>160</v>
      </c>
      <c r="E175" s="235" t="s">
        <v>250</v>
      </c>
      <c r="F175" s="236" t="s">
        <v>251</v>
      </c>
      <c r="G175" s="237" t="s">
        <v>163</v>
      </c>
      <c r="H175" s="238">
        <v>90.769999999999996</v>
      </c>
      <c r="I175" s="239"/>
      <c r="J175" s="240">
        <f>ROUND(I175*H175,2)</f>
        <v>0</v>
      </c>
      <c r="K175" s="236" t="s">
        <v>164</v>
      </c>
      <c r="L175" s="43"/>
      <c r="M175" s="241" t="s">
        <v>1</v>
      </c>
      <c r="N175" s="242" t="s">
        <v>42</v>
      </c>
      <c r="O175" s="90"/>
      <c r="P175" s="243">
        <f>O175*H175</f>
        <v>0</v>
      </c>
      <c r="Q175" s="243">
        <v>0.0073499999999999998</v>
      </c>
      <c r="R175" s="243">
        <f>Q175*H175</f>
        <v>0.66715949999999991</v>
      </c>
      <c r="S175" s="243">
        <v>0</v>
      </c>
      <c r="T175" s="244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45" t="s">
        <v>165</v>
      </c>
      <c r="AT175" s="245" t="s">
        <v>160</v>
      </c>
      <c r="AU175" s="245" t="s">
        <v>87</v>
      </c>
      <c r="AY175" s="16" t="s">
        <v>158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16" t="s">
        <v>85</v>
      </c>
      <c r="BK175" s="246">
        <f>ROUND(I175*H175,2)</f>
        <v>0</v>
      </c>
      <c r="BL175" s="16" t="s">
        <v>165</v>
      </c>
      <c r="BM175" s="245" t="s">
        <v>252</v>
      </c>
    </row>
    <row r="176" s="13" customFormat="1">
      <c r="A176" s="13"/>
      <c r="B176" s="247"/>
      <c r="C176" s="248"/>
      <c r="D176" s="249" t="s">
        <v>167</v>
      </c>
      <c r="E176" s="250" t="s">
        <v>1</v>
      </c>
      <c r="F176" s="251" t="s">
        <v>253</v>
      </c>
      <c r="G176" s="248"/>
      <c r="H176" s="252">
        <v>16.620000000000001</v>
      </c>
      <c r="I176" s="253"/>
      <c r="J176" s="248"/>
      <c r="K176" s="248"/>
      <c r="L176" s="254"/>
      <c r="M176" s="255"/>
      <c r="N176" s="256"/>
      <c r="O176" s="256"/>
      <c r="P176" s="256"/>
      <c r="Q176" s="256"/>
      <c r="R176" s="256"/>
      <c r="S176" s="256"/>
      <c r="T176" s="25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8" t="s">
        <v>167</v>
      </c>
      <c r="AU176" s="258" t="s">
        <v>87</v>
      </c>
      <c r="AV176" s="13" t="s">
        <v>87</v>
      </c>
      <c r="AW176" s="13" t="s">
        <v>33</v>
      </c>
      <c r="AX176" s="13" t="s">
        <v>77</v>
      </c>
      <c r="AY176" s="258" t="s">
        <v>158</v>
      </c>
    </row>
    <row r="177" s="13" customFormat="1">
      <c r="A177" s="13"/>
      <c r="B177" s="247"/>
      <c r="C177" s="248"/>
      <c r="D177" s="249" t="s">
        <v>167</v>
      </c>
      <c r="E177" s="250" t="s">
        <v>1</v>
      </c>
      <c r="F177" s="251" t="s">
        <v>254</v>
      </c>
      <c r="G177" s="248"/>
      <c r="H177" s="252">
        <v>38</v>
      </c>
      <c r="I177" s="253"/>
      <c r="J177" s="248"/>
      <c r="K177" s="248"/>
      <c r="L177" s="254"/>
      <c r="M177" s="255"/>
      <c r="N177" s="256"/>
      <c r="O177" s="256"/>
      <c r="P177" s="256"/>
      <c r="Q177" s="256"/>
      <c r="R177" s="256"/>
      <c r="S177" s="256"/>
      <c r="T177" s="25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8" t="s">
        <v>167</v>
      </c>
      <c r="AU177" s="258" t="s">
        <v>87</v>
      </c>
      <c r="AV177" s="13" t="s">
        <v>87</v>
      </c>
      <c r="AW177" s="13" t="s">
        <v>33</v>
      </c>
      <c r="AX177" s="13" t="s">
        <v>77</v>
      </c>
      <c r="AY177" s="258" t="s">
        <v>158</v>
      </c>
    </row>
    <row r="178" s="13" customFormat="1">
      <c r="A178" s="13"/>
      <c r="B178" s="247"/>
      <c r="C178" s="248"/>
      <c r="D178" s="249" t="s">
        <v>167</v>
      </c>
      <c r="E178" s="250" t="s">
        <v>1</v>
      </c>
      <c r="F178" s="251" t="s">
        <v>255</v>
      </c>
      <c r="G178" s="248"/>
      <c r="H178" s="252">
        <v>32.549999999999997</v>
      </c>
      <c r="I178" s="253"/>
      <c r="J178" s="248"/>
      <c r="K178" s="248"/>
      <c r="L178" s="254"/>
      <c r="M178" s="255"/>
      <c r="N178" s="256"/>
      <c r="O178" s="256"/>
      <c r="P178" s="256"/>
      <c r="Q178" s="256"/>
      <c r="R178" s="256"/>
      <c r="S178" s="256"/>
      <c r="T178" s="25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8" t="s">
        <v>167</v>
      </c>
      <c r="AU178" s="258" t="s">
        <v>87</v>
      </c>
      <c r="AV178" s="13" t="s">
        <v>87</v>
      </c>
      <c r="AW178" s="13" t="s">
        <v>33</v>
      </c>
      <c r="AX178" s="13" t="s">
        <v>77</v>
      </c>
      <c r="AY178" s="258" t="s">
        <v>158</v>
      </c>
    </row>
    <row r="179" s="13" customFormat="1">
      <c r="A179" s="13"/>
      <c r="B179" s="247"/>
      <c r="C179" s="248"/>
      <c r="D179" s="249" t="s">
        <v>167</v>
      </c>
      <c r="E179" s="250" t="s">
        <v>1</v>
      </c>
      <c r="F179" s="251" t="s">
        <v>256</v>
      </c>
      <c r="G179" s="248"/>
      <c r="H179" s="252">
        <v>3.6000000000000001</v>
      </c>
      <c r="I179" s="253"/>
      <c r="J179" s="248"/>
      <c r="K179" s="248"/>
      <c r="L179" s="254"/>
      <c r="M179" s="255"/>
      <c r="N179" s="256"/>
      <c r="O179" s="256"/>
      <c r="P179" s="256"/>
      <c r="Q179" s="256"/>
      <c r="R179" s="256"/>
      <c r="S179" s="256"/>
      <c r="T179" s="25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8" t="s">
        <v>167</v>
      </c>
      <c r="AU179" s="258" t="s">
        <v>87</v>
      </c>
      <c r="AV179" s="13" t="s">
        <v>87</v>
      </c>
      <c r="AW179" s="13" t="s">
        <v>33</v>
      </c>
      <c r="AX179" s="13" t="s">
        <v>77</v>
      </c>
      <c r="AY179" s="258" t="s">
        <v>158</v>
      </c>
    </row>
    <row r="180" s="14" customFormat="1">
      <c r="A180" s="14"/>
      <c r="B180" s="269"/>
      <c r="C180" s="270"/>
      <c r="D180" s="249" t="s">
        <v>167</v>
      </c>
      <c r="E180" s="271" t="s">
        <v>1</v>
      </c>
      <c r="F180" s="272" t="s">
        <v>257</v>
      </c>
      <c r="G180" s="270"/>
      <c r="H180" s="273">
        <v>90.769999999999996</v>
      </c>
      <c r="I180" s="274"/>
      <c r="J180" s="270"/>
      <c r="K180" s="270"/>
      <c r="L180" s="275"/>
      <c r="M180" s="276"/>
      <c r="N180" s="277"/>
      <c r="O180" s="277"/>
      <c r="P180" s="277"/>
      <c r="Q180" s="277"/>
      <c r="R180" s="277"/>
      <c r="S180" s="277"/>
      <c r="T180" s="27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9" t="s">
        <v>167</v>
      </c>
      <c r="AU180" s="279" t="s">
        <v>87</v>
      </c>
      <c r="AV180" s="14" t="s">
        <v>165</v>
      </c>
      <c r="AW180" s="14" t="s">
        <v>33</v>
      </c>
      <c r="AX180" s="14" t="s">
        <v>85</v>
      </c>
      <c r="AY180" s="279" t="s">
        <v>158</v>
      </c>
    </row>
    <row r="181" s="2" customFormat="1" ht="21.75" customHeight="1">
      <c r="A181" s="37"/>
      <c r="B181" s="38"/>
      <c r="C181" s="234" t="s">
        <v>258</v>
      </c>
      <c r="D181" s="234" t="s">
        <v>160</v>
      </c>
      <c r="E181" s="235" t="s">
        <v>259</v>
      </c>
      <c r="F181" s="236" t="s">
        <v>260</v>
      </c>
      <c r="G181" s="237" t="s">
        <v>163</v>
      </c>
      <c r="H181" s="238">
        <v>149.41999999999999</v>
      </c>
      <c r="I181" s="239"/>
      <c r="J181" s="240">
        <f>ROUND(I181*H181,2)</f>
        <v>0</v>
      </c>
      <c r="K181" s="236" t="s">
        <v>164</v>
      </c>
      <c r="L181" s="43"/>
      <c r="M181" s="241" t="s">
        <v>1</v>
      </c>
      <c r="N181" s="242" t="s">
        <v>42</v>
      </c>
      <c r="O181" s="90"/>
      <c r="P181" s="243">
        <f>O181*H181</f>
        <v>0</v>
      </c>
      <c r="Q181" s="243">
        <v>0.00025999999999999998</v>
      </c>
      <c r="R181" s="243">
        <f>Q181*H181</f>
        <v>0.038849199999999993</v>
      </c>
      <c r="S181" s="243">
        <v>0</v>
      </c>
      <c r="T181" s="244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45" t="s">
        <v>165</v>
      </c>
      <c r="AT181" s="245" t="s">
        <v>160</v>
      </c>
      <c r="AU181" s="245" t="s">
        <v>87</v>
      </c>
      <c r="AY181" s="16" t="s">
        <v>158</v>
      </c>
      <c r="BE181" s="246">
        <f>IF(N181="základní",J181,0)</f>
        <v>0</v>
      </c>
      <c r="BF181" s="246">
        <f>IF(N181="snížená",J181,0)</f>
        <v>0</v>
      </c>
      <c r="BG181" s="246">
        <f>IF(N181="zákl. přenesená",J181,0)</f>
        <v>0</v>
      </c>
      <c r="BH181" s="246">
        <f>IF(N181="sníž. přenesená",J181,0)</f>
        <v>0</v>
      </c>
      <c r="BI181" s="246">
        <f>IF(N181="nulová",J181,0)</f>
        <v>0</v>
      </c>
      <c r="BJ181" s="16" t="s">
        <v>85</v>
      </c>
      <c r="BK181" s="246">
        <f>ROUND(I181*H181,2)</f>
        <v>0</v>
      </c>
      <c r="BL181" s="16" t="s">
        <v>165</v>
      </c>
      <c r="BM181" s="245" t="s">
        <v>261</v>
      </c>
    </row>
    <row r="182" s="13" customFormat="1">
      <c r="A182" s="13"/>
      <c r="B182" s="247"/>
      <c r="C182" s="248"/>
      <c r="D182" s="249" t="s">
        <v>167</v>
      </c>
      <c r="E182" s="250" t="s">
        <v>1</v>
      </c>
      <c r="F182" s="251" t="s">
        <v>262</v>
      </c>
      <c r="G182" s="248"/>
      <c r="H182" s="252">
        <v>59.520000000000003</v>
      </c>
      <c r="I182" s="253"/>
      <c r="J182" s="248"/>
      <c r="K182" s="248"/>
      <c r="L182" s="254"/>
      <c r="M182" s="255"/>
      <c r="N182" s="256"/>
      <c r="O182" s="256"/>
      <c r="P182" s="256"/>
      <c r="Q182" s="256"/>
      <c r="R182" s="256"/>
      <c r="S182" s="256"/>
      <c r="T182" s="25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8" t="s">
        <v>167</v>
      </c>
      <c r="AU182" s="258" t="s">
        <v>87</v>
      </c>
      <c r="AV182" s="13" t="s">
        <v>87</v>
      </c>
      <c r="AW182" s="13" t="s">
        <v>33</v>
      </c>
      <c r="AX182" s="13" t="s">
        <v>77</v>
      </c>
      <c r="AY182" s="258" t="s">
        <v>158</v>
      </c>
    </row>
    <row r="183" s="13" customFormat="1">
      <c r="A183" s="13"/>
      <c r="B183" s="247"/>
      <c r="C183" s="248"/>
      <c r="D183" s="249" t="s">
        <v>167</v>
      </c>
      <c r="E183" s="250" t="s">
        <v>1</v>
      </c>
      <c r="F183" s="251" t="s">
        <v>263</v>
      </c>
      <c r="G183" s="248"/>
      <c r="H183" s="252">
        <v>89.900000000000006</v>
      </c>
      <c r="I183" s="253"/>
      <c r="J183" s="248"/>
      <c r="K183" s="248"/>
      <c r="L183" s="254"/>
      <c r="M183" s="255"/>
      <c r="N183" s="256"/>
      <c r="O183" s="256"/>
      <c r="P183" s="256"/>
      <c r="Q183" s="256"/>
      <c r="R183" s="256"/>
      <c r="S183" s="256"/>
      <c r="T183" s="25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8" t="s">
        <v>167</v>
      </c>
      <c r="AU183" s="258" t="s">
        <v>87</v>
      </c>
      <c r="AV183" s="13" t="s">
        <v>87</v>
      </c>
      <c r="AW183" s="13" t="s">
        <v>33</v>
      </c>
      <c r="AX183" s="13" t="s">
        <v>77</v>
      </c>
      <c r="AY183" s="258" t="s">
        <v>158</v>
      </c>
    </row>
    <row r="184" s="14" customFormat="1">
      <c r="A184" s="14"/>
      <c r="B184" s="269"/>
      <c r="C184" s="270"/>
      <c r="D184" s="249" t="s">
        <v>167</v>
      </c>
      <c r="E184" s="271" t="s">
        <v>1</v>
      </c>
      <c r="F184" s="272" t="s">
        <v>257</v>
      </c>
      <c r="G184" s="270"/>
      <c r="H184" s="273">
        <v>149.42000000000002</v>
      </c>
      <c r="I184" s="274"/>
      <c r="J184" s="270"/>
      <c r="K184" s="270"/>
      <c r="L184" s="275"/>
      <c r="M184" s="276"/>
      <c r="N184" s="277"/>
      <c r="O184" s="277"/>
      <c r="P184" s="277"/>
      <c r="Q184" s="277"/>
      <c r="R184" s="277"/>
      <c r="S184" s="277"/>
      <c r="T184" s="27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9" t="s">
        <v>167</v>
      </c>
      <c r="AU184" s="279" t="s">
        <v>87</v>
      </c>
      <c r="AV184" s="14" t="s">
        <v>165</v>
      </c>
      <c r="AW184" s="14" t="s">
        <v>33</v>
      </c>
      <c r="AX184" s="14" t="s">
        <v>85</v>
      </c>
      <c r="AY184" s="279" t="s">
        <v>158</v>
      </c>
    </row>
    <row r="185" s="2" customFormat="1" ht="16.5" customHeight="1">
      <c r="A185" s="37"/>
      <c r="B185" s="38"/>
      <c r="C185" s="234" t="s">
        <v>7</v>
      </c>
      <c r="D185" s="234" t="s">
        <v>160</v>
      </c>
      <c r="E185" s="235" t="s">
        <v>264</v>
      </c>
      <c r="F185" s="236" t="s">
        <v>265</v>
      </c>
      <c r="G185" s="237" t="s">
        <v>163</v>
      </c>
      <c r="H185" s="238">
        <v>2.79</v>
      </c>
      <c r="I185" s="239"/>
      <c r="J185" s="240">
        <f>ROUND(I185*H185,2)</f>
        <v>0</v>
      </c>
      <c r="K185" s="236" t="s">
        <v>164</v>
      </c>
      <c r="L185" s="43"/>
      <c r="M185" s="241" t="s">
        <v>1</v>
      </c>
      <c r="N185" s="242" t="s">
        <v>42</v>
      </c>
      <c r="O185" s="90"/>
      <c r="P185" s="243">
        <f>O185*H185</f>
        <v>0</v>
      </c>
      <c r="Q185" s="243">
        <v>0.040000000000000001</v>
      </c>
      <c r="R185" s="243">
        <f>Q185*H185</f>
        <v>0.11160000000000001</v>
      </c>
      <c r="S185" s="243">
        <v>0</v>
      </c>
      <c r="T185" s="244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45" t="s">
        <v>165</v>
      </c>
      <c r="AT185" s="245" t="s">
        <v>160</v>
      </c>
      <c r="AU185" s="245" t="s">
        <v>87</v>
      </c>
      <c r="AY185" s="16" t="s">
        <v>158</v>
      </c>
      <c r="BE185" s="246">
        <f>IF(N185="základní",J185,0)</f>
        <v>0</v>
      </c>
      <c r="BF185" s="246">
        <f>IF(N185="snížená",J185,0)</f>
        <v>0</v>
      </c>
      <c r="BG185" s="246">
        <f>IF(N185="zákl. přenesená",J185,0)</f>
        <v>0</v>
      </c>
      <c r="BH185" s="246">
        <f>IF(N185="sníž. přenesená",J185,0)</f>
        <v>0</v>
      </c>
      <c r="BI185" s="246">
        <f>IF(N185="nulová",J185,0)</f>
        <v>0</v>
      </c>
      <c r="BJ185" s="16" t="s">
        <v>85</v>
      </c>
      <c r="BK185" s="246">
        <f>ROUND(I185*H185,2)</f>
        <v>0</v>
      </c>
      <c r="BL185" s="16" t="s">
        <v>165</v>
      </c>
      <c r="BM185" s="245" t="s">
        <v>266</v>
      </c>
    </row>
    <row r="186" s="13" customFormat="1">
      <c r="A186" s="13"/>
      <c r="B186" s="247"/>
      <c r="C186" s="248"/>
      <c r="D186" s="249" t="s">
        <v>167</v>
      </c>
      <c r="E186" s="250" t="s">
        <v>1</v>
      </c>
      <c r="F186" s="251" t="s">
        <v>267</v>
      </c>
      <c r="G186" s="248"/>
      <c r="H186" s="252">
        <v>2.79</v>
      </c>
      <c r="I186" s="253"/>
      <c r="J186" s="248"/>
      <c r="K186" s="248"/>
      <c r="L186" s="254"/>
      <c r="M186" s="255"/>
      <c r="N186" s="256"/>
      <c r="O186" s="256"/>
      <c r="P186" s="256"/>
      <c r="Q186" s="256"/>
      <c r="R186" s="256"/>
      <c r="S186" s="256"/>
      <c r="T186" s="25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8" t="s">
        <v>167</v>
      </c>
      <c r="AU186" s="258" t="s">
        <v>87</v>
      </c>
      <c r="AV186" s="13" t="s">
        <v>87</v>
      </c>
      <c r="AW186" s="13" t="s">
        <v>33</v>
      </c>
      <c r="AX186" s="13" t="s">
        <v>85</v>
      </c>
      <c r="AY186" s="258" t="s">
        <v>158</v>
      </c>
    </row>
    <row r="187" s="2" customFormat="1" ht="21.75" customHeight="1">
      <c r="A187" s="37"/>
      <c r="B187" s="38"/>
      <c r="C187" s="234" t="s">
        <v>268</v>
      </c>
      <c r="D187" s="234" t="s">
        <v>160</v>
      </c>
      <c r="E187" s="235" t="s">
        <v>269</v>
      </c>
      <c r="F187" s="236" t="s">
        <v>270</v>
      </c>
      <c r="G187" s="237" t="s">
        <v>163</v>
      </c>
      <c r="H187" s="238">
        <v>240.19</v>
      </c>
      <c r="I187" s="239"/>
      <c r="J187" s="240">
        <f>ROUND(I187*H187,2)</f>
        <v>0</v>
      </c>
      <c r="K187" s="236" t="s">
        <v>271</v>
      </c>
      <c r="L187" s="43"/>
      <c r="M187" s="241" t="s">
        <v>1</v>
      </c>
      <c r="N187" s="242" t="s">
        <v>42</v>
      </c>
      <c r="O187" s="90"/>
      <c r="P187" s="243">
        <f>O187*H187</f>
        <v>0</v>
      </c>
      <c r="Q187" s="243">
        <v>0.0043800000000000002</v>
      </c>
      <c r="R187" s="243">
        <f>Q187*H187</f>
        <v>1.0520322</v>
      </c>
      <c r="S187" s="243">
        <v>0</v>
      </c>
      <c r="T187" s="244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45" t="s">
        <v>165</v>
      </c>
      <c r="AT187" s="245" t="s">
        <v>160</v>
      </c>
      <c r="AU187" s="245" t="s">
        <v>87</v>
      </c>
      <c r="AY187" s="16" t="s">
        <v>158</v>
      </c>
      <c r="BE187" s="246">
        <f>IF(N187="základní",J187,0)</f>
        <v>0</v>
      </c>
      <c r="BF187" s="246">
        <f>IF(N187="snížená",J187,0)</f>
        <v>0</v>
      </c>
      <c r="BG187" s="246">
        <f>IF(N187="zákl. přenesená",J187,0)</f>
        <v>0</v>
      </c>
      <c r="BH187" s="246">
        <f>IF(N187="sníž. přenesená",J187,0)</f>
        <v>0</v>
      </c>
      <c r="BI187" s="246">
        <f>IF(N187="nulová",J187,0)</f>
        <v>0</v>
      </c>
      <c r="BJ187" s="16" t="s">
        <v>85</v>
      </c>
      <c r="BK187" s="246">
        <f>ROUND(I187*H187,2)</f>
        <v>0</v>
      </c>
      <c r="BL187" s="16" t="s">
        <v>165</v>
      </c>
      <c r="BM187" s="245" t="s">
        <v>272</v>
      </c>
    </row>
    <row r="188" s="13" customFormat="1">
      <c r="A188" s="13"/>
      <c r="B188" s="247"/>
      <c r="C188" s="248"/>
      <c r="D188" s="249" t="s">
        <v>167</v>
      </c>
      <c r="E188" s="250" t="s">
        <v>1</v>
      </c>
      <c r="F188" s="251" t="s">
        <v>253</v>
      </c>
      <c r="G188" s="248"/>
      <c r="H188" s="252">
        <v>16.620000000000001</v>
      </c>
      <c r="I188" s="253"/>
      <c r="J188" s="248"/>
      <c r="K188" s="248"/>
      <c r="L188" s="254"/>
      <c r="M188" s="255"/>
      <c r="N188" s="256"/>
      <c r="O188" s="256"/>
      <c r="P188" s="256"/>
      <c r="Q188" s="256"/>
      <c r="R188" s="256"/>
      <c r="S188" s="256"/>
      <c r="T188" s="25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8" t="s">
        <v>167</v>
      </c>
      <c r="AU188" s="258" t="s">
        <v>87</v>
      </c>
      <c r="AV188" s="13" t="s">
        <v>87</v>
      </c>
      <c r="AW188" s="13" t="s">
        <v>33</v>
      </c>
      <c r="AX188" s="13" t="s">
        <v>77</v>
      </c>
      <c r="AY188" s="258" t="s">
        <v>158</v>
      </c>
    </row>
    <row r="189" s="13" customFormat="1">
      <c r="A189" s="13"/>
      <c r="B189" s="247"/>
      <c r="C189" s="248"/>
      <c r="D189" s="249" t="s">
        <v>167</v>
      </c>
      <c r="E189" s="250" t="s">
        <v>1</v>
      </c>
      <c r="F189" s="251" t="s">
        <v>254</v>
      </c>
      <c r="G189" s="248"/>
      <c r="H189" s="252">
        <v>38</v>
      </c>
      <c r="I189" s="253"/>
      <c r="J189" s="248"/>
      <c r="K189" s="248"/>
      <c r="L189" s="254"/>
      <c r="M189" s="255"/>
      <c r="N189" s="256"/>
      <c r="O189" s="256"/>
      <c r="P189" s="256"/>
      <c r="Q189" s="256"/>
      <c r="R189" s="256"/>
      <c r="S189" s="256"/>
      <c r="T189" s="25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8" t="s">
        <v>167</v>
      </c>
      <c r="AU189" s="258" t="s">
        <v>87</v>
      </c>
      <c r="AV189" s="13" t="s">
        <v>87</v>
      </c>
      <c r="AW189" s="13" t="s">
        <v>33</v>
      </c>
      <c r="AX189" s="13" t="s">
        <v>77</v>
      </c>
      <c r="AY189" s="258" t="s">
        <v>158</v>
      </c>
    </row>
    <row r="190" s="13" customFormat="1">
      <c r="A190" s="13"/>
      <c r="B190" s="247"/>
      <c r="C190" s="248"/>
      <c r="D190" s="249" t="s">
        <v>167</v>
      </c>
      <c r="E190" s="250" t="s">
        <v>1</v>
      </c>
      <c r="F190" s="251" t="s">
        <v>255</v>
      </c>
      <c r="G190" s="248"/>
      <c r="H190" s="252">
        <v>32.549999999999997</v>
      </c>
      <c r="I190" s="253"/>
      <c r="J190" s="248"/>
      <c r="K190" s="248"/>
      <c r="L190" s="254"/>
      <c r="M190" s="255"/>
      <c r="N190" s="256"/>
      <c r="O190" s="256"/>
      <c r="P190" s="256"/>
      <c r="Q190" s="256"/>
      <c r="R190" s="256"/>
      <c r="S190" s="256"/>
      <c r="T190" s="25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8" t="s">
        <v>167</v>
      </c>
      <c r="AU190" s="258" t="s">
        <v>87</v>
      </c>
      <c r="AV190" s="13" t="s">
        <v>87</v>
      </c>
      <c r="AW190" s="13" t="s">
        <v>33</v>
      </c>
      <c r="AX190" s="13" t="s">
        <v>77</v>
      </c>
      <c r="AY190" s="258" t="s">
        <v>158</v>
      </c>
    </row>
    <row r="191" s="13" customFormat="1">
      <c r="A191" s="13"/>
      <c r="B191" s="247"/>
      <c r="C191" s="248"/>
      <c r="D191" s="249" t="s">
        <v>167</v>
      </c>
      <c r="E191" s="250" t="s">
        <v>1</v>
      </c>
      <c r="F191" s="251" t="s">
        <v>256</v>
      </c>
      <c r="G191" s="248"/>
      <c r="H191" s="252">
        <v>3.6000000000000001</v>
      </c>
      <c r="I191" s="253"/>
      <c r="J191" s="248"/>
      <c r="K191" s="248"/>
      <c r="L191" s="254"/>
      <c r="M191" s="255"/>
      <c r="N191" s="256"/>
      <c r="O191" s="256"/>
      <c r="P191" s="256"/>
      <c r="Q191" s="256"/>
      <c r="R191" s="256"/>
      <c r="S191" s="256"/>
      <c r="T191" s="25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8" t="s">
        <v>167</v>
      </c>
      <c r="AU191" s="258" t="s">
        <v>87</v>
      </c>
      <c r="AV191" s="13" t="s">
        <v>87</v>
      </c>
      <c r="AW191" s="13" t="s">
        <v>33</v>
      </c>
      <c r="AX191" s="13" t="s">
        <v>77</v>
      </c>
      <c r="AY191" s="258" t="s">
        <v>158</v>
      </c>
    </row>
    <row r="192" s="13" customFormat="1">
      <c r="A192" s="13"/>
      <c r="B192" s="247"/>
      <c r="C192" s="248"/>
      <c r="D192" s="249" t="s">
        <v>167</v>
      </c>
      <c r="E192" s="250" t="s">
        <v>1</v>
      </c>
      <c r="F192" s="251" t="s">
        <v>262</v>
      </c>
      <c r="G192" s="248"/>
      <c r="H192" s="252">
        <v>59.520000000000003</v>
      </c>
      <c r="I192" s="253"/>
      <c r="J192" s="248"/>
      <c r="K192" s="248"/>
      <c r="L192" s="254"/>
      <c r="M192" s="255"/>
      <c r="N192" s="256"/>
      <c r="O192" s="256"/>
      <c r="P192" s="256"/>
      <c r="Q192" s="256"/>
      <c r="R192" s="256"/>
      <c r="S192" s="256"/>
      <c r="T192" s="25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8" t="s">
        <v>167</v>
      </c>
      <c r="AU192" s="258" t="s">
        <v>87</v>
      </c>
      <c r="AV192" s="13" t="s">
        <v>87</v>
      </c>
      <c r="AW192" s="13" t="s">
        <v>33</v>
      </c>
      <c r="AX192" s="13" t="s">
        <v>77</v>
      </c>
      <c r="AY192" s="258" t="s">
        <v>158</v>
      </c>
    </row>
    <row r="193" s="13" customFormat="1">
      <c r="A193" s="13"/>
      <c r="B193" s="247"/>
      <c r="C193" s="248"/>
      <c r="D193" s="249" t="s">
        <v>167</v>
      </c>
      <c r="E193" s="250" t="s">
        <v>1</v>
      </c>
      <c r="F193" s="251" t="s">
        <v>263</v>
      </c>
      <c r="G193" s="248"/>
      <c r="H193" s="252">
        <v>89.900000000000006</v>
      </c>
      <c r="I193" s="253"/>
      <c r="J193" s="248"/>
      <c r="K193" s="248"/>
      <c r="L193" s="254"/>
      <c r="M193" s="255"/>
      <c r="N193" s="256"/>
      <c r="O193" s="256"/>
      <c r="P193" s="256"/>
      <c r="Q193" s="256"/>
      <c r="R193" s="256"/>
      <c r="S193" s="256"/>
      <c r="T193" s="25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8" t="s">
        <v>167</v>
      </c>
      <c r="AU193" s="258" t="s">
        <v>87</v>
      </c>
      <c r="AV193" s="13" t="s">
        <v>87</v>
      </c>
      <c r="AW193" s="13" t="s">
        <v>33</v>
      </c>
      <c r="AX193" s="13" t="s">
        <v>77</v>
      </c>
      <c r="AY193" s="258" t="s">
        <v>158</v>
      </c>
    </row>
    <row r="194" s="14" customFormat="1">
      <c r="A194" s="14"/>
      <c r="B194" s="269"/>
      <c r="C194" s="270"/>
      <c r="D194" s="249" t="s">
        <v>167</v>
      </c>
      <c r="E194" s="271" t="s">
        <v>1</v>
      </c>
      <c r="F194" s="272" t="s">
        <v>257</v>
      </c>
      <c r="G194" s="270"/>
      <c r="H194" s="273">
        <v>240.19</v>
      </c>
      <c r="I194" s="274"/>
      <c r="J194" s="270"/>
      <c r="K194" s="270"/>
      <c r="L194" s="275"/>
      <c r="M194" s="276"/>
      <c r="N194" s="277"/>
      <c r="O194" s="277"/>
      <c r="P194" s="277"/>
      <c r="Q194" s="277"/>
      <c r="R194" s="277"/>
      <c r="S194" s="277"/>
      <c r="T194" s="278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79" t="s">
        <v>167</v>
      </c>
      <c r="AU194" s="279" t="s">
        <v>87</v>
      </c>
      <c r="AV194" s="14" t="s">
        <v>165</v>
      </c>
      <c r="AW194" s="14" t="s">
        <v>33</v>
      </c>
      <c r="AX194" s="14" t="s">
        <v>85</v>
      </c>
      <c r="AY194" s="279" t="s">
        <v>158</v>
      </c>
    </row>
    <row r="195" s="2" customFormat="1" ht="21.75" customHeight="1">
      <c r="A195" s="37"/>
      <c r="B195" s="38"/>
      <c r="C195" s="234" t="s">
        <v>273</v>
      </c>
      <c r="D195" s="234" t="s">
        <v>160</v>
      </c>
      <c r="E195" s="235" t="s">
        <v>274</v>
      </c>
      <c r="F195" s="236" t="s">
        <v>275</v>
      </c>
      <c r="G195" s="237" t="s">
        <v>163</v>
      </c>
      <c r="H195" s="238">
        <v>149.41999999999999</v>
      </c>
      <c r="I195" s="239"/>
      <c r="J195" s="240">
        <f>ROUND(I195*H195,2)</f>
        <v>0</v>
      </c>
      <c r="K195" s="236" t="s">
        <v>164</v>
      </c>
      <c r="L195" s="43"/>
      <c r="M195" s="241" t="s">
        <v>1</v>
      </c>
      <c r="N195" s="242" t="s">
        <v>42</v>
      </c>
      <c r="O195" s="90"/>
      <c r="P195" s="243">
        <f>O195*H195</f>
        <v>0</v>
      </c>
      <c r="Q195" s="243">
        <v>0.0030000000000000001</v>
      </c>
      <c r="R195" s="243">
        <f>Q195*H195</f>
        <v>0.44825999999999999</v>
      </c>
      <c r="S195" s="243">
        <v>0</v>
      </c>
      <c r="T195" s="244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45" t="s">
        <v>165</v>
      </c>
      <c r="AT195" s="245" t="s">
        <v>160</v>
      </c>
      <c r="AU195" s="245" t="s">
        <v>87</v>
      </c>
      <c r="AY195" s="16" t="s">
        <v>158</v>
      </c>
      <c r="BE195" s="246">
        <f>IF(N195="základní",J195,0)</f>
        <v>0</v>
      </c>
      <c r="BF195" s="246">
        <f>IF(N195="snížená",J195,0)</f>
        <v>0</v>
      </c>
      <c r="BG195" s="246">
        <f>IF(N195="zákl. přenesená",J195,0)</f>
        <v>0</v>
      </c>
      <c r="BH195" s="246">
        <f>IF(N195="sníž. přenesená",J195,0)</f>
        <v>0</v>
      </c>
      <c r="BI195" s="246">
        <f>IF(N195="nulová",J195,0)</f>
        <v>0</v>
      </c>
      <c r="BJ195" s="16" t="s">
        <v>85</v>
      </c>
      <c r="BK195" s="246">
        <f>ROUND(I195*H195,2)</f>
        <v>0</v>
      </c>
      <c r="BL195" s="16" t="s">
        <v>165</v>
      </c>
      <c r="BM195" s="245" t="s">
        <v>276</v>
      </c>
    </row>
    <row r="196" s="13" customFormat="1">
      <c r="A196" s="13"/>
      <c r="B196" s="247"/>
      <c r="C196" s="248"/>
      <c r="D196" s="249" t="s">
        <v>167</v>
      </c>
      <c r="E196" s="250" t="s">
        <v>1</v>
      </c>
      <c r="F196" s="251" t="s">
        <v>262</v>
      </c>
      <c r="G196" s="248"/>
      <c r="H196" s="252">
        <v>59.520000000000003</v>
      </c>
      <c r="I196" s="253"/>
      <c r="J196" s="248"/>
      <c r="K196" s="248"/>
      <c r="L196" s="254"/>
      <c r="M196" s="255"/>
      <c r="N196" s="256"/>
      <c r="O196" s="256"/>
      <c r="P196" s="256"/>
      <c r="Q196" s="256"/>
      <c r="R196" s="256"/>
      <c r="S196" s="256"/>
      <c r="T196" s="25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8" t="s">
        <v>167</v>
      </c>
      <c r="AU196" s="258" t="s">
        <v>87</v>
      </c>
      <c r="AV196" s="13" t="s">
        <v>87</v>
      </c>
      <c r="AW196" s="13" t="s">
        <v>33</v>
      </c>
      <c r="AX196" s="13" t="s">
        <v>77</v>
      </c>
      <c r="AY196" s="258" t="s">
        <v>158</v>
      </c>
    </row>
    <row r="197" s="13" customFormat="1">
      <c r="A197" s="13"/>
      <c r="B197" s="247"/>
      <c r="C197" s="248"/>
      <c r="D197" s="249" t="s">
        <v>167</v>
      </c>
      <c r="E197" s="250" t="s">
        <v>1</v>
      </c>
      <c r="F197" s="251" t="s">
        <v>263</v>
      </c>
      <c r="G197" s="248"/>
      <c r="H197" s="252">
        <v>89.900000000000006</v>
      </c>
      <c r="I197" s="253"/>
      <c r="J197" s="248"/>
      <c r="K197" s="248"/>
      <c r="L197" s="254"/>
      <c r="M197" s="255"/>
      <c r="N197" s="256"/>
      <c r="O197" s="256"/>
      <c r="P197" s="256"/>
      <c r="Q197" s="256"/>
      <c r="R197" s="256"/>
      <c r="S197" s="256"/>
      <c r="T197" s="25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8" t="s">
        <v>167</v>
      </c>
      <c r="AU197" s="258" t="s">
        <v>87</v>
      </c>
      <c r="AV197" s="13" t="s">
        <v>87</v>
      </c>
      <c r="AW197" s="13" t="s">
        <v>33</v>
      </c>
      <c r="AX197" s="13" t="s">
        <v>77</v>
      </c>
      <c r="AY197" s="258" t="s">
        <v>158</v>
      </c>
    </row>
    <row r="198" s="14" customFormat="1">
      <c r="A198" s="14"/>
      <c r="B198" s="269"/>
      <c r="C198" s="270"/>
      <c r="D198" s="249" t="s">
        <v>167</v>
      </c>
      <c r="E198" s="271" t="s">
        <v>1</v>
      </c>
      <c r="F198" s="272" t="s">
        <v>257</v>
      </c>
      <c r="G198" s="270"/>
      <c r="H198" s="273">
        <v>149.42000000000002</v>
      </c>
      <c r="I198" s="274"/>
      <c r="J198" s="270"/>
      <c r="K198" s="270"/>
      <c r="L198" s="275"/>
      <c r="M198" s="276"/>
      <c r="N198" s="277"/>
      <c r="O198" s="277"/>
      <c r="P198" s="277"/>
      <c r="Q198" s="277"/>
      <c r="R198" s="277"/>
      <c r="S198" s="277"/>
      <c r="T198" s="278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79" t="s">
        <v>167</v>
      </c>
      <c r="AU198" s="279" t="s">
        <v>87</v>
      </c>
      <c r="AV198" s="14" t="s">
        <v>165</v>
      </c>
      <c r="AW198" s="14" t="s">
        <v>33</v>
      </c>
      <c r="AX198" s="14" t="s">
        <v>85</v>
      </c>
      <c r="AY198" s="279" t="s">
        <v>158</v>
      </c>
    </row>
    <row r="199" s="2" customFormat="1" ht="21.75" customHeight="1">
      <c r="A199" s="37"/>
      <c r="B199" s="38"/>
      <c r="C199" s="234" t="s">
        <v>277</v>
      </c>
      <c r="D199" s="234" t="s">
        <v>160</v>
      </c>
      <c r="E199" s="235" t="s">
        <v>278</v>
      </c>
      <c r="F199" s="236" t="s">
        <v>279</v>
      </c>
      <c r="G199" s="237" t="s">
        <v>163</v>
      </c>
      <c r="H199" s="238">
        <v>26.940000000000001</v>
      </c>
      <c r="I199" s="239"/>
      <c r="J199" s="240">
        <f>ROUND(I199*H199,2)</f>
        <v>0</v>
      </c>
      <c r="K199" s="236" t="s">
        <v>271</v>
      </c>
      <c r="L199" s="43"/>
      <c r="M199" s="241" t="s">
        <v>1</v>
      </c>
      <c r="N199" s="242" t="s">
        <v>42</v>
      </c>
      <c r="O199" s="90"/>
      <c r="P199" s="243">
        <f>O199*H199</f>
        <v>0</v>
      </c>
      <c r="Q199" s="243">
        <v>0.018380000000000001</v>
      </c>
      <c r="R199" s="243">
        <f>Q199*H199</f>
        <v>0.49515720000000002</v>
      </c>
      <c r="S199" s="243">
        <v>0</v>
      </c>
      <c r="T199" s="244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45" t="s">
        <v>165</v>
      </c>
      <c r="AT199" s="245" t="s">
        <v>160</v>
      </c>
      <c r="AU199" s="245" t="s">
        <v>87</v>
      </c>
      <c r="AY199" s="16" t="s">
        <v>158</v>
      </c>
      <c r="BE199" s="246">
        <f>IF(N199="základní",J199,0)</f>
        <v>0</v>
      </c>
      <c r="BF199" s="246">
        <f>IF(N199="snížená",J199,0)</f>
        <v>0</v>
      </c>
      <c r="BG199" s="246">
        <f>IF(N199="zákl. přenesená",J199,0)</f>
        <v>0</v>
      </c>
      <c r="BH199" s="246">
        <f>IF(N199="sníž. přenesená",J199,0)</f>
        <v>0</v>
      </c>
      <c r="BI199" s="246">
        <f>IF(N199="nulová",J199,0)</f>
        <v>0</v>
      </c>
      <c r="BJ199" s="16" t="s">
        <v>85</v>
      </c>
      <c r="BK199" s="246">
        <f>ROUND(I199*H199,2)</f>
        <v>0</v>
      </c>
      <c r="BL199" s="16" t="s">
        <v>165</v>
      </c>
      <c r="BM199" s="245" t="s">
        <v>280</v>
      </c>
    </row>
    <row r="200" s="13" customFormat="1">
      <c r="A200" s="13"/>
      <c r="B200" s="247"/>
      <c r="C200" s="248"/>
      <c r="D200" s="249" t="s">
        <v>167</v>
      </c>
      <c r="E200" s="250" t="s">
        <v>1</v>
      </c>
      <c r="F200" s="251" t="s">
        <v>253</v>
      </c>
      <c r="G200" s="248"/>
      <c r="H200" s="252">
        <v>16.620000000000001</v>
      </c>
      <c r="I200" s="253"/>
      <c r="J200" s="248"/>
      <c r="K200" s="248"/>
      <c r="L200" s="254"/>
      <c r="M200" s="255"/>
      <c r="N200" s="256"/>
      <c r="O200" s="256"/>
      <c r="P200" s="256"/>
      <c r="Q200" s="256"/>
      <c r="R200" s="256"/>
      <c r="S200" s="256"/>
      <c r="T200" s="25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8" t="s">
        <v>167</v>
      </c>
      <c r="AU200" s="258" t="s">
        <v>87</v>
      </c>
      <c r="AV200" s="13" t="s">
        <v>87</v>
      </c>
      <c r="AW200" s="13" t="s">
        <v>33</v>
      </c>
      <c r="AX200" s="13" t="s">
        <v>77</v>
      </c>
      <c r="AY200" s="258" t="s">
        <v>158</v>
      </c>
    </row>
    <row r="201" s="13" customFormat="1">
      <c r="A201" s="13"/>
      <c r="B201" s="247"/>
      <c r="C201" s="248"/>
      <c r="D201" s="249" t="s">
        <v>167</v>
      </c>
      <c r="E201" s="250" t="s">
        <v>1</v>
      </c>
      <c r="F201" s="251" t="s">
        <v>254</v>
      </c>
      <c r="G201" s="248"/>
      <c r="H201" s="252">
        <v>38</v>
      </c>
      <c r="I201" s="253"/>
      <c r="J201" s="248"/>
      <c r="K201" s="248"/>
      <c r="L201" s="254"/>
      <c r="M201" s="255"/>
      <c r="N201" s="256"/>
      <c r="O201" s="256"/>
      <c r="P201" s="256"/>
      <c r="Q201" s="256"/>
      <c r="R201" s="256"/>
      <c r="S201" s="256"/>
      <c r="T201" s="25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8" t="s">
        <v>167</v>
      </c>
      <c r="AU201" s="258" t="s">
        <v>87</v>
      </c>
      <c r="AV201" s="13" t="s">
        <v>87</v>
      </c>
      <c r="AW201" s="13" t="s">
        <v>33</v>
      </c>
      <c r="AX201" s="13" t="s">
        <v>77</v>
      </c>
      <c r="AY201" s="258" t="s">
        <v>158</v>
      </c>
    </row>
    <row r="202" s="13" customFormat="1">
      <c r="A202" s="13"/>
      <c r="B202" s="247"/>
      <c r="C202" s="248"/>
      <c r="D202" s="249" t="s">
        <v>167</v>
      </c>
      <c r="E202" s="250" t="s">
        <v>1</v>
      </c>
      <c r="F202" s="251" t="s">
        <v>255</v>
      </c>
      <c r="G202" s="248"/>
      <c r="H202" s="252">
        <v>32.549999999999997</v>
      </c>
      <c r="I202" s="253"/>
      <c r="J202" s="248"/>
      <c r="K202" s="248"/>
      <c r="L202" s="254"/>
      <c r="M202" s="255"/>
      <c r="N202" s="256"/>
      <c r="O202" s="256"/>
      <c r="P202" s="256"/>
      <c r="Q202" s="256"/>
      <c r="R202" s="256"/>
      <c r="S202" s="256"/>
      <c r="T202" s="25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8" t="s">
        <v>167</v>
      </c>
      <c r="AU202" s="258" t="s">
        <v>87</v>
      </c>
      <c r="AV202" s="13" t="s">
        <v>87</v>
      </c>
      <c r="AW202" s="13" t="s">
        <v>33</v>
      </c>
      <c r="AX202" s="13" t="s">
        <v>77</v>
      </c>
      <c r="AY202" s="258" t="s">
        <v>158</v>
      </c>
    </row>
    <row r="203" s="13" customFormat="1">
      <c r="A203" s="13"/>
      <c r="B203" s="247"/>
      <c r="C203" s="248"/>
      <c r="D203" s="249" t="s">
        <v>167</v>
      </c>
      <c r="E203" s="250" t="s">
        <v>1</v>
      </c>
      <c r="F203" s="251" t="s">
        <v>256</v>
      </c>
      <c r="G203" s="248"/>
      <c r="H203" s="252">
        <v>3.6000000000000001</v>
      </c>
      <c r="I203" s="253"/>
      <c r="J203" s="248"/>
      <c r="K203" s="248"/>
      <c r="L203" s="254"/>
      <c r="M203" s="255"/>
      <c r="N203" s="256"/>
      <c r="O203" s="256"/>
      <c r="P203" s="256"/>
      <c r="Q203" s="256"/>
      <c r="R203" s="256"/>
      <c r="S203" s="256"/>
      <c r="T203" s="25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8" t="s">
        <v>167</v>
      </c>
      <c r="AU203" s="258" t="s">
        <v>87</v>
      </c>
      <c r="AV203" s="13" t="s">
        <v>87</v>
      </c>
      <c r="AW203" s="13" t="s">
        <v>33</v>
      </c>
      <c r="AX203" s="13" t="s">
        <v>77</v>
      </c>
      <c r="AY203" s="258" t="s">
        <v>158</v>
      </c>
    </row>
    <row r="204" s="13" customFormat="1">
      <c r="A204" s="13"/>
      <c r="B204" s="247"/>
      <c r="C204" s="248"/>
      <c r="D204" s="249" t="s">
        <v>167</v>
      </c>
      <c r="E204" s="250" t="s">
        <v>1</v>
      </c>
      <c r="F204" s="251" t="s">
        <v>281</v>
      </c>
      <c r="G204" s="248"/>
      <c r="H204" s="252">
        <v>-63.829999999999998</v>
      </c>
      <c r="I204" s="253"/>
      <c r="J204" s="248"/>
      <c r="K204" s="248"/>
      <c r="L204" s="254"/>
      <c r="M204" s="255"/>
      <c r="N204" s="256"/>
      <c r="O204" s="256"/>
      <c r="P204" s="256"/>
      <c r="Q204" s="256"/>
      <c r="R204" s="256"/>
      <c r="S204" s="256"/>
      <c r="T204" s="25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8" t="s">
        <v>167</v>
      </c>
      <c r="AU204" s="258" t="s">
        <v>87</v>
      </c>
      <c r="AV204" s="13" t="s">
        <v>87</v>
      </c>
      <c r="AW204" s="13" t="s">
        <v>33</v>
      </c>
      <c r="AX204" s="13" t="s">
        <v>77</v>
      </c>
      <c r="AY204" s="258" t="s">
        <v>158</v>
      </c>
    </row>
    <row r="205" s="14" customFormat="1">
      <c r="A205" s="14"/>
      <c r="B205" s="269"/>
      <c r="C205" s="270"/>
      <c r="D205" s="249" t="s">
        <v>167</v>
      </c>
      <c r="E205" s="271" t="s">
        <v>1</v>
      </c>
      <c r="F205" s="272" t="s">
        <v>257</v>
      </c>
      <c r="G205" s="270"/>
      <c r="H205" s="273">
        <v>26.939999999999998</v>
      </c>
      <c r="I205" s="274"/>
      <c r="J205" s="270"/>
      <c r="K205" s="270"/>
      <c r="L205" s="275"/>
      <c r="M205" s="276"/>
      <c r="N205" s="277"/>
      <c r="O205" s="277"/>
      <c r="P205" s="277"/>
      <c r="Q205" s="277"/>
      <c r="R205" s="277"/>
      <c r="S205" s="277"/>
      <c r="T205" s="278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79" t="s">
        <v>167</v>
      </c>
      <c r="AU205" s="279" t="s">
        <v>87</v>
      </c>
      <c r="AV205" s="14" t="s">
        <v>165</v>
      </c>
      <c r="AW205" s="14" t="s">
        <v>33</v>
      </c>
      <c r="AX205" s="14" t="s">
        <v>85</v>
      </c>
      <c r="AY205" s="279" t="s">
        <v>158</v>
      </c>
    </row>
    <row r="206" s="2" customFormat="1" ht="21.75" customHeight="1">
      <c r="A206" s="37"/>
      <c r="B206" s="38"/>
      <c r="C206" s="234" t="s">
        <v>282</v>
      </c>
      <c r="D206" s="234" t="s">
        <v>160</v>
      </c>
      <c r="E206" s="235" t="s">
        <v>283</v>
      </c>
      <c r="F206" s="236" t="s">
        <v>284</v>
      </c>
      <c r="G206" s="237" t="s">
        <v>163</v>
      </c>
      <c r="H206" s="238">
        <v>80.819999999999993</v>
      </c>
      <c r="I206" s="239"/>
      <c r="J206" s="240">
        <f>ROUND(I206*H206,2)</f>
        <v>0</v>
      </c>
      <c r="K206" s="236" t="s">
        <v>216</v>
      </c>
      <c r="L206" s="43"/>
      <c r="M206" s="241" t="s">
        <v>1</v>
      </c>
      <c r="N206" s="242" t="s">
        <v>42</v>
      </c>
      <c r="O206" s="90"/>
      <c r="P206" s="243">
        <f>O206*H206</f>
        <v>0</v>
      </c>
      <c r="Q206" s="243">
        <v>0.0079000000000000008</v>
      </c>
      <c r="R206" s="243">
        <f>Q206*H206</f>
        <v>0.63847799999999999</v>
      </c>
      <c r="S206" s="243">
        <v>0</v>
      </c>
      <c r="T206" s="244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45" t="s">
        <v>165</v>
      </c>
      <c r="AT206" s="245" t="s">
        <v>160</v>
      </c>
      <c r="AU206" s="245" t="s">
        <v>87</v>
      </c>
      <c r="AY206" s="16" t="s">
        <v>158</v>
      </c>
      <c r="BE206" s="246">
        <f>IF(N206="základní",J206,0)</f>
        <v>0</v>
      </c>
      <c r="BF206" s="246">
        <f>IF(N206="snížená",J206,0)</f>
        <v>0</v>
      </c>
      <c r="BG206" s="246">
        <f>IF(N206="zákl. přenesená",J206,0)</f>
        <v>0</v>
      </c>
      <c r="BH206" s="246">
        <f>IF(N206="sníž. přenesená",J206,0)</f>
        <v>0</v>
      </c>
      <c r="BI206" s="246">
        <f>IF(N206="nulová",J206,0)</f>
        <v>0</v>
      </c>
      <c r="BJ206" s="16" t="s">
        <v>85</v>
      </c>
      <c r="BK206" s="246">
        <f>ROUND(I206*H206,2)</f>
        <v>0</v>
      </c>
      <c r="BL206" s="16" t="s">
        <v>165</v>
      </c>
      <c r="BM206" s="245" t="s">
        <v>285</v>
      </c>
    </row>
    <row r="207" s="13" customFormat="1">
      <c r="A207" s="13"/>
      <c r="B207" s="247"/>
      <c r="C207" s="248"/>
      <c r="D207" s="249" t="s">
        <v>167</v>
      </c>
      <c r="E207" s="250" t="s">
        <v>1</v>
      </c>
      <c r="F207" s="251" t="s">
        <v>286</v>
      </c>
      <c r="G207" s="248"/>
      <c r="H207" s="252">
        <v>80.819999999999993</v>
      </c>
      <c r="I207" s="253"/>
      <c r="J207" s="248"/>
      <c r="K207" s="248"/>
      <c r="L207" s="254"/>
      <c r="M207" s="255"/>
      <c r="N207" s="256"/>
      <c r="O207" s="256"/>
      <c r="P207" s="256"/>
      <c r="Q207" s="256"/>
      <c r="R207" s="256"/>
      <c r="S207" s="256"/>
      <c r="T207" s="25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8" t="s">
        <v>167</v>
      </c>
      <c r="AU207" s="258" t="s">
        <v>87</v>
      </c>
      <c r="AV207" s="13" t="s">
        <v>87</v>
      </c>
      <c r="AW207" s="13" t="s">
        <v>33</v>
      </c>
      <c r="AX207" s="13" t="s">
        <v>85</v>
      </c>
      <c r="AY207" s="258" t="s">
        <v>158</v>
      </c>
    </row>
    <row r="208" s="2" customFormat="1" ht="21.75" customHeight="1">
      <c r="A208" s="37"/>
      <c r="B208" s="38"/>
      <c r="C208" s="234" t="s">
        <v>287</v>
      </c>
      <c r="D208" s="234" t="s">
        <v>160</v>
      </c>
      <c r="E208" s="235" t="s">
        <v>288</v>
      </c>
      <c r="F208" s="236" t="s">
        <v>289</v>
      </c>
      <c r="G208" s="237" t="s">
        <v>163</v>
      </c>
      <c r="H208" s="238">
        <v>2.79</v>
      </c>
      <c r="I208" s="239"/>
      <c r="J208" s="240">
        <f>ROUND(I208*H208,2)</f>
        <v>0</v>
      </c>
      <c r="K208" s="236" t="s">
        <v>164</v>
      </c>
      <c r="L208" s="43"/>
      <c r="M208" s="241" t="s">
        <v>1</v>
      </c>
      <c r="N208" s="242" t="s">
        <v>42</v>
      </c>
      <c r="O208" s="90"/>
      <c r="P208" s="243">
        <f>O208*H208</f>
        <v>0</v>
      </c>
      <c r="Q208" s="243">
        <v>0.041529999999999997</v>
      </c>
      <c r="R208" s="243">
        <f>Q208*H208</f>
        <v>0.11586869999999999</v>
      </c>
      <c r="S208" s="243">
        <v>0</v>
      </c>
      <c r="T208" s="244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45" t="s">
        <v>165</v>
      </c>
      <c r="AT208" s="245" t="s">
        <v>160</v>
      </c>
      <c r="AU208" s="245" t="s">
        <v>87</v>
      </c>
      <c r="AY208" s="16" t="s">
        <v>158</v>
      </c>
      <c r="BE208" s="246">
        <f>IF(N208="základní",J208,0)</f>
        <v>0</v>
      </c>
      <c r="BF208" s="246">
        <f>IF(N208="snížená",J208,0)</f>
        <v>0</v>
      </c>
      <c r="BG208" s="246">
        <f>IF(N208="zákl. přenesená",J208,0)</f>
        <v>0</v>
      </c>
      <c r="BH208" s="246">
        <f>IF(N208="sníž. přenesená",J208,0)</f>
        <v>0</v>
      </c>
      <c r="BI208" s="246">
        <f>IF(N208="nulová",J208,0)</f>
        <v>0</v>
      </c>
      <c r="BJ208" s="16" t="s">
        <v>85</v>
      </c>
      <c r="BK208" s="246">
        <f>ROUND(I208*H208,2)</f>
        <v>0</v>
      </c>
      <c r="BL208" s="16" t="s">
        <v>165</v>
      </c>
      <c r="BM208" s="245" t="s">
        <v>290</v>
      </c>
    </row>
    <row r="209" s="13" customFormat="1">
      <c r="A209" s="13"/>
      <c r="B209" s="247"/>
      <c r="C209" s="248"/>
      <c r="D209" s="249" t="s">
        <v>167</v>
      </c>
      <c r="E209" s="250" t="s">
        <v>1</v>
      </c>
      <c r="F209" s="251" t="s">
        <v>267</v>
      </c>
      <c r="G209" s="248"/>
      <c r="H209" s="252">
        <v>2.79</v>
      </c>
      <c r="I209" s="253"/>
      <c r="J209" s="248"/>
      <c r="K209" s="248"/>
      <c r="L209" s="254"/>
      <c r="M209" s="255"/>
      <c r="N209" s="256"/>
      <c r="O209" s="256"/>
      <c r="P209" s="256"/>
      <c r="Q209" s="256"/>
      <c r="R209" s="256"/>
      <c r="S209" s="256"/>
      <c r="T209" s="25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8" t="s">
        <v>167</v>
      </c>
      <c r="AU209" s="258" t="s">
        <v>87</v>
      </c>
      <c r="AV209" s="13" t="s">
        <v>87</v>
      </c>
      <c r="AW209" s="13" t="s">
        <v>33</v>
      </c>
      <c r="AX209" s="13" t="s">
        <v>85</v>
      </c>
      <c r="AY209" s="258" t="s">
        <v>158</v>
      </c>
    </row>
    <row r="210" s="2" customFormat="1" ht="21.75" customHeight="1">
      <c r="A210" s="37"/>
      <c r="B210" s="38"/>
      <c r="C210" s="234" t="s">
        <v>291</v>
      </c>
      <c r="D210" s="234" t="s">
        <v>160</v>
      </c>
      <c r="E210" s="235" t="s">
        <v>292</v>
      </c>
      <c r="F210" s="236" t="s">
        <v>293</v>
      </c>
      <c r="G210" s="237" t="s">
        <v>163</v>
      </c>
      <c r="H210" s="238">
        <v>67.430000000000007</v>
      </c>
      <c r="I210" s="239"/>
      <c r="J210" s="240">
        <f>ROUND(I210*H210,2)</f>
        <v>0</v>
      </c>
      <c r="K210" s="236" t="s">
        <v>164</v>
      </c>
      <c r="L210" s="43"/>
      <c r="M210" s="241" t="s">
        <v>1</v>
      </c>
      <c r="N210" s="242" t="s">
        <v>42</v>
      </c>
      <c r="O210" s="90"/>
      <c r="P210" s="243">
        <f>O210*H210</f>
        <v>0</v>
      </c>
      <c r="Q210" s="243">
        <v>0.021000000000000001</v>
      </c>
      <c r="R210" s="243">
        <f>Q210*H210</f>
        <v>1.4160300000000001</v>
      </c>
      <c r="S210" s="243">
        <v>0</v>
      </c>
      <c r="T210" s="244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45" t="s">
        <v>165</v>
      </c>
      <c r="AT210" s="245" t="s">
        <v>160</v>
      </c>
      <c r="AU210" s="245" t="s">
        <v>87</v>
      </c>
      <c r="AY210" s="16" t="s">
        <v>158</v>
      </c>
      <c r="BE210" s="246">
        <f>IF(N210="základní",J210,0)</f>
        <v>0</v>
      </c>
      <c r="BF210" s="246">
        <f>IF(N210="snížená",J210,0)</f>
        <v>0</v>
      </c>
      <c r="BG210" s="246">
        <f>IF(N210="zákl. přenesená",J210,0)</f>
        <v>0</v>
      </c>
      <c r="BH210" s="246">
        <f>IF(N210="sníž. přenesená",J210,0)</f>
        <v>0</v>
      </c>
      <c r="BI210" s="246">
        <f>IF(N210="nulová",J210,0)</f>
        <v>0</v>
      </c>
      <c r="BJ210" s="16" t="s">
        <v>85</v>
      </c>
      <c r="BK210" s="246">
        <f>ROUND(I210*H210,2)</f>
        <v>0</v>
      </c>
      <c r="BL210" s="16" t="s">
        <v>165</v>
      </c>
      <c r="BM210" s="245" t="s">
        <v>294</v>
      </c>
    </row>
    <row r="211" s="13" customFormat="1">
      <c r="A211" s="13"/>
      <c r="B211" s="247"/>
      <c r="C211" s="248"/>
      <c r="D211" s="249" t="s">
        <v>167</v>
      </c>
      <c r="E211" s="250" t="s">
        <v>1</v>
      </c>
      <c r="F211" s="251" t="s">
        <v>295</v>
      </c>
      <c r="G211" s="248"/>
      <c r="H211" s="252">
        <v>63.829999999999998</v>
      </c>
      <c r="I211" s="253"/>
      <c r="J211" s="248"/>
      <c r="K211" s="248"/>
      <c r="L211" s="254"/>
      <c r="M211" s="255"/>
      <c r="N211" s="256"/>
      <c r="O211" s="256"/>
      <c r="P211" s="256"/>
      <c r="Q211" s="256"/>
      <c r="R211" s="256"/>
      <c r="S211" s="256"/>
      <c r="T211" s="25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8" t="s">
        <v>167</v>
      </c>
      <c r="AU211" s="258" t="s">
        <v>87</v>
      </c>
      <c r="AV211" s="13" t="s">
        <v>87</v>
      </c>
      <c r="AW211" s="13" t="s">
        <v>33</v>
      </c>
      <c r="AX211" s="13" t="s">
        <v>77</v>
      </c>
      <c r="AY211" s="258" t="s">
        <v>158</v>
      </c>
    </row>
    <row r="212" s="13" customFormat="1">
      <c r="A212" s="13"/>
      <c r="B212" s="247"/>
      <c r="C212" s="248"/>
      <c r="D212" s="249" t="s">
        <v>167</v>
      </c>
      <c r="E212" s="250" t="s">
        <v>1</v>
      </c>
      <c r="F212" s="251" t="s">
        <v>296</v>
      </c>
      <c r="G212" s="248"/>
      <c r="H212" s="252">
        <v>3.6000000000000001</v>
      </c>
      <c r="I212" s="253"/>
      <c r="J212" s="248"/>
      <c r="K212" s="248"/>
      <c r="L212" s="254"/>
      <c r="M212" s="255"/>
      <c r="N212" s="256"/>
      <c r="O212" s="256"/>
      <c r="P212" s="256"/>
      <c r="Q212" s="256"/>
      <c r="R212" s="256"/>
      <c r="S212" s="256"/>
      <c r="T212" s="25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8" t="s">
        <v>167</v>
      </c>
      <c r="AU212" s="258" t="s">
        <v>87</v>
      </c>
      <c r="AV212" s="13" t="s">
        <v>87</v>
      </c>
      <c r="AW212" s="13" t="s">
        <v>33</v>
      </c>
      <c r="AX212" s="13" t="s">
        <v>77</v>
      </c>
      <c r="AY212" s="258" t="s">
        <v>158</v>
      </c>
    </row>
    <row r="213" s="14" customFormat="1">
      <c r="A213" s="14"/>
      <c r="B213" s="269"/>
      <c r="C213" s="270"/>
      <c r="D213" s="249" t="s">
        <v>167</v>
      </c>
      <c r="E213" s="271" t="s">
        <v>1</v>
      </c>
      <c r="F213" s="272" t="s">
        <v>257</v>
      </c>
      <c r="G213" s="270"/>
      <c r="H213" s="273">
        <v>67.429999999999993</v>
      </c>
      <c r="I213" s="274"/>
      <c r="J213" s="270"/>
      <c r="K213" s="270"/>
      <c r="L213" s="275"/>
      <c r="M213" s="276"/>
      <c r="N213" s="277"/>
      <c r="O213" s="277"/>
      <c r="P213" s="277"/>
      <c r="Q213" s="277"/>
      <c r="R213" s="277"/>
      <c r="S213" s="277"/>
      <c r="T213" s="278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79" t="s">
        <v>167</v>
      </c>
      <c r="AU213" s="279" t="s">
        <v>87</v>
      </c>
      <c r="AV213" s="14" t="s">
        <v>165</v>
      </c>
      <c r="AW213" s="14" t="s">
        <v>33</v>
      </c>
      <c r="AX213" s="14" t="s">
        <v>85</v>
      </c>
      <c r="AY213" s="279" t="s">
        <v>158</v>
      </c>
    </row>
    <row r="214" s="2" customFormat="1" ht="21.75" customHeight="1">
      <c r="A214" s="37"/>
      <c r="B214" s="38"/>
      <c r="C214" s="234" t="s">
        <v>297</v>
      </c>
      <c r="D214" s="234" t="s">
        <v>160</v>
      </c>
      <c r="E214" s="235" t="s">
        <v>298</v>
      </c>
      <c r="F214" s="236" t="s">
        <v>299</v>
      </c>
      <c r="G214" s="237" t="s">
        <v>163</v>
      </c>
      <c r="H214" s="238">
        <v>202.28999999999999</v>
      </c>
      <c r="I214" s="239"/>
      <c r="J214" s="240">
        <f>ROUND(I214*H214,2)</f>
        <v>0</v>
      </c>
      <c r="K214" s="236" t="s">
        <v>216</v>
      </c>
      <c r="L214" s="43"/>
      <c r="M214" s="241" t="s">
        <v>1</v>
      </c>
      <c r="N214" s="242" t="s">
        <v>42</v>
      </c>
      <c r="O214" s="90"/>
      <c r="P214" s="243">
        <f>O214*H214</f>
        <v>0</v>
      </c>
      <c r="Q214" s="243">
        <v>0.010500000000000001</v>
      </c>
      <c r="R214" s="243">
        <f>Q214*H214</f>
        <v>2.1240450000000002</v>
      </c>
      <c r="S214" s="243">
        <v>0</v>
      </c>
      <c r="T214" s="244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45" t="s">
        <v>165</v>
      </c>
      <c r="AT214" s="245" t="s">
        <v>160</v>
      </c>
      <c r="AU214" s="245" t="s">
        <v>87</v>
      </c>
      <c r="AY214" s="16" t="s">
        <v>158</v>
      </c>
      <c r="BE214" s="246">
        <f>IF(N214="základní",J214,0)</f>
        <v>0</v>
      </c>
      <c r="BF214" s="246">
        <f>IF(N214="snížená",J214,0)</f>
        <v>0</v>
      </c>
      <c r="BG214" s="246">
        <f>IF(N214="zákl. přenesená",J214,0)</f>
        <v>0</v>
      </c>
      <c r="BH214" s="246">
        <f>IF(N214="sníž. přenesená",J214,0)</f>
        <v>0</v>
      </c>
      <c r="BI214" s="246">
        <f>IF(N214="nulová",J214,0)</f>
        <v>0</v>
      </c>
      <c r="BJ214" s="16" t="s">
        <v>85</v>
      </c>
      <c r="BK214" s="246">
        <f>ROUND(I214*H214,2)</f>
        <v>0</v>
      </c>
      <c r="BL214" s="16" t="s">
        <v>165</v>
      </c>
      <c r="BM214" s="245" t="s">
        <v>300</v>
      </c>
    </row>
    <row r="215" s="13" customFormat="1">
      <c r="A215" s="13"/>
      <c r="B215" s="247"/>
      <c r="C215" s="248"/>
      <c r="D215" s="249" t="s">
        <v>167</v>
      </c>
      <c r="E215" s="250" t="s">
        <v>1</v>
      </c>
      <c r="F215" s="251" t="s">
        <v>301</v>
      </c>
      <c r="G215" s="248"/>
      <c r="H215" s="252">
        <v>202.28999999999999</v>
      </c>
      <c r="I215" s="253"/>
      <c r="J215" s="248"/>
      <c r="K215" s="248"/>
      <c r="L215" s="254"/>
      <c r="M215" s="255"/>
      <c r="N215" s="256"/>
      <c r="O215" s="256"/>
      <c r="P215" s="256"/>
      <c r="Q215" s="256"/>
      <c r="R215" s="256"/>
      <c r="S215" s="256"/>
      <c r="T215" s="25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8" t="s">
        <v>167</v>
      </c>
      <c r="AU215" s="258" t="s">
        <v>87</v>
      </c>
      <c r="AV215" s="13" t="s">
        <v>87</v>
      </c>
      <c r="AW215" s="13" t="s">
        <v>33</v>
      </c>
      <c r="AX215" s="13" t="s">
        <v>85</v>
      </c>
      <c r="AY215" s="258" t="s">
        <v>158</v>
      </c>
    </row>
    <row r="216" s="2" customFormat="1" ht="16.5" customHeight="1">
      <c r="A216" s="37"/>
      <c r="B216" s="38"/>
      <c r="C216" s="234" t="s">
        <v>302</v>
      </c>
      <c r="D216" s="234" t="s">
        <v>160</v>
      </c>
      <c r="E216" s="235" t="s">
        <v>303</v>
      </c>
      <c r="F216" s="236" t="s">
        <v>304</v>
      </c>
      <c r="G216" s="237" t="s">
        <v>163</v>
      </c>
      <c r="H216" s="238">
        <v>100</v>
      </c>
      <c r="I216" s="239"/>
      <c r="J216" s="240">
        <f>ROUND(I216*H216,2)</f>
        <v>0</v>
      </c>
      <c r="K216" s="236" t="s">
        <v>271</v>
      </c>
      <c r="L216" s="43"/>
      <c r="M216" s="241" t="s">
        <v>1</v>
      </c>
      <c r="N216" s="242" t="s">
        <v>42</v>
      </c>
      <c r="O216" s="90"/>
      <c r="P216" s="243">
        <f>O216*H216</f>
        <v>0</v>
      </c>
      <c r="Q216" s="243">
        <v>0</v>
      </c>
      <c r="R216" s="243">
        <f>Q216*H216</f>
        <v>0</v>
      </c>
      <c r="S216" s="243">
        <v>0</v>
      </c>
      <c r="T216" s="244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45" t="s">
        <v>165</v>
      </c>
      <c r="AT216" s="245" t="s">
        <v>160</v>
      </c>
      <c r="AU216" s="245" t="s">
        <v>87</v>
      </c>
      <c r="AY216" s="16" t="s">
        <v>158</v>
      </c>
      <c r="BE216" s="246">
        <f>IF(N216="základní",J216,0)</f>
        <v>0</v>
      </c>
      <c r="BF216" s="246">
        <f>IF(N216="snížená",J216,0)</f>
        <v>0</v>
      </c>
      <c r="BG216" s="246">
        <f>IF(N216="zákl. přenesená",J216,0)</f>
        <v>0</v>
      </c>
      <c r="BH216" s="246">
        <f>IF(N216="sníž. přenesená",J216,0)</f>
        <v>0</v>
      </c>
      <c r="BI216" s="246">
        <f>IF(N216="nulová",J216,0)</f>
        <v>0</v>
      </c>
      <c r="BJ216" s="16" t="s">
        <v>85</v>
      </c>
      <c r="BK216" s="246">
        <f>ROUND(I216*H216,2)</f>
        <v>0</v>
      </c>
      <c r="BL216" s="16" t="s">
        <v>165</v>
      </c>
      <c r="BM216" s="245" t="s">
        <v>305</v>
      </c>
    </row>
    <row r="217" s="2" customFormat="1" ht="21.75" customHeight="1">
      <c r="A217" s="37"/>
      <c r="B217" s="38"/>
      <c r="C217" s="234" t="s">
        <v>306</v>
      </c>
      <c r="D217" s="234" t="s">
        <v>160</v>
      </c>
      <c r="E217" s="235" t="s">
        <v>307</v>
      </c>
      <c r="F217" s="236" t="s">
        <v>308</v>
      </c>
      <c r="G217" s="237" t="s">
        <v>185</v>
      </c>
      <c r="H217" s="238">
        <v>107.7</v>
      </c>
      <c r="I217" s="239"/>
      <c r="J217" s="240">
        <f>ROUND(I217*H217,2)</f>
        <v>0</v>
      </c>
      <c r="K217" s="236" t="s">
        <v>309</v>
      </c>
      <c r="L217" s="43"/>
      <c r="M217" s="241" t="s">
        <v>1</v>
      </c>
      <c r="N217" s="242" t="s">
        <v>42</v>
      </c>
      <c r="O217" s="90"/>
      <c r="P217" s="243">
        <f>O217*H217</f>
        <v>0</v>
      </c>
      <c r="Q217" s="243">
        <v>0.0015</v>
      </c>
      <c r="R217" s="243">
        <f>Q217*H217</f>
        <v>0.16155</v>
      </c>
      <c r="S217" s="243">
        <v>0</v>
      </c>
      <c r="T217" s="244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45" t="s">
        <v>165</v>
      </c>
      <c r="AT217" s="245" t="s">
        <v>160</v>
      </c>
      <c r="AU217" s="245" t="s">
        <v>87</v>
      </c>
      <c r="AY217" s="16" t="s">
        <v>158</v>
      </c>
      <c r="BE217" s="246">
        <f>IF(N217="základní",J217,0)</f>
        <v>0</v>
      </c>
      <c r="BF217" s="246">
        <f>IF(N217="snížená",J217,0)</f>
        <v>0</v>
      </c>
      <c r="BG217" s="246">
        <f>IF(N217="zákl. přenesená",J217,0)</f>
        <v>0</v>
      </c>
      <c r="BH217" s="246">
        <f>IF(N217="sníž. přenesená",J217,0)</f>
        <v>0</v>
      </c>
      <c r="BI217" s="246">
        <f>IF(N217="nulová",J217,0)</f>
        <v>0</v>
      </c>
      <c r="BJ217" s="16" t="s">
        <v>85</v>
      </c>
      <c r="BK217" s="246">
        <f>ROUND(I217*H217,2)</f>
        <v>0</v>
      </c>
      <c r="BL217" s="16" t="s">
        <v>165</v>
      </c>
      <c r="BM217" s="245" t="s">
        <v>310</v>
      </c>
    </row>
    <row r="218" s="13" customFormat="1">
      <c r="A218" s="13"/>
      <c r="B218" s="247"/>
      <c r="C218" s="248"/>
      <c r="D218" s="249" t="s">
        <v>167</v>
      </c>
      <c r="E218" s="250" t="s">
        <v>1</v>
      </c>
      <c r="F218" s="251" t="s">
        <v>311</v>
      </c>
      <c r="G218" s="248"/>
      <c r="H218" s="252">
        <v>80.599999999999994</v>
      </c>
      <c r="I218" s="253"/>
      <c r="J218" s="248"/>
      <c r="K218" s="248"/>
      <c r="L218" s="254"/>
      <c r="M218" s="255"/>
      <c r="N218" s="256"/>
      <c r="O218" s="256"/>
      <c r="P218" s="256"/>
      <c r="Q218" s="256"/>
      <c r="R218" s="256"/>
      <c r="S218" s="256"/>
      <c r="T218" s="25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8" t="s">
        <v>167</v>
      </c>
      <c r="AU218" s="258" t="s">
        <v>87</v>
      </c>
      <c r="AV218" s="13" t="s">
        <v>87</v>
      </c>
      <c r="AW218" s="13" t="s">
        <v>33</v>
      </c>
      <c r="AX218" s="13" t="s">
        <v>77</v>
      </c>
      <c r="AY218" s="258" t="s">
        <v>158</v>
      </c>
    </row>
    <row r="219" s="13" customFormat="1">
      <c r="A219" s="13"/>
      <c r="B219" s="247"/>
      <c r="C219" s="248"/>
      <c r="D219" s="249" t="s">
        <v>167</v>
      </c>
      <c r="E219" s="250" t="s">
        <v>1</v>
      </c>
      <c r="F219" s="251" t="s">
        <v>312</v>
      </c>
      <c r="G219" s="248"/>
      <c r="H219" s="252">
        <v>27.100000000000001</v>
      </c>
      <c r="I219" s="253"/>
      <c r="J219" s="248"/>
      <c r="K219" s="248"/>
      <c r="L219" s="254"/>
      <c r="M219" s="255"/>
      <c r="N219" s="256"/>
      <c r="O219" s="256"/>
      <c r="P219" s="256"/>
      <c r="Q219" s="256"/>
      <c r="R219" s="256"/>
      <c r="S219" s="256"/>
      <c r="T219" s="25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8" t="s">
        <v>167</v>
      </c>
      <c r="AU219" s="258" t="s">
        <v>87</v>
      </c>
      <c r="AV219" s="13" t="s">
        <v>87</v>
      </c>
      <c r="AW219" s="13" t="s">
        <v>33</v>
      </c>
      <c r="AX219" s="13" t="s">
        <v>77</v>
      </c>
      <c r="AY219" s="258" t="s">
        <v>158</v>
      </c>
    </row>
    <row r="220" s="14" customFormat="1">
      <c r="A220" s="14"/>
      <c r="B220" s="269"/>
      <c r="C220" s="270"/>
      <c r="D220" s="249" t="s">
        <v>167</v>
      </c>
      <c r="E220" s="271" t="s">
        <v>1</v>
      </c>
      <c r="F220" s="272" t="s">
        <v>257</v>
      </c>
      <c r="G220" s="270"/>
      <c r="H220" s="273">
        <v>107.69999999999999</v>
      </c>
      <c r="I220" s="274"/>
      <c r="J220" s="270"/>
      <c r="K220" s="270"/>
      <c r="L220" s="275"/>
      <c r="M220" s="276"/>
      <c r="N220" s="277"/>
      <c r="O220" s="277"/>
      <c r="P220" s="277"/>
      <c r="Q220" s="277"/>
      <c r="R220" s="277"/>
      <c r="S220" s="277"/>
      <c r="T220" s="278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9" t="s">
        <v>167</v>
      </c>
      <c r="AU220" s="279" t="s">
        <v>87</v>
      </c>
      <c r="AV220" s="14" t="s">
        <v>165</v>
      </c>
      <c r="AW220" s="14" t="s">
        <v>33</v>
      </c>
      <c r="AX220" s="14" t="s">
        <v>85</v>
      </c>
      <c r="AY220" s="279" t="s">
        <v>158</v>
      </c>
    </row>
    <row r="221" s="2" customFormat="1" ht="21.75" customHeight="1">
      <c r="A221" s="37"/>
      <c r="B221" s="38"/>
      <c r="C221" s="234" t="s">
        <v>313</v>
      </c>
      <c r="D221" s="234" t="s">
        <v>160</v>
      </c>
      <c r="E221" s="235" t="s">
        <v>314</v>
      </c>
      <c r="F221" s="236" t="s">
        <v>315</v>
      </c>
      <c r="G221" s="237" t="s">
        <v>163</v>
      </c>
      <c r="H221" s="238">
        <v>16.305</v>
      </c>
      <c r="I221" s="239"/>
      <c r="J221" s="240">
        <f>ROUND(I221*H221,2)</f>
        <v>0</v>
      </c>
      <c r="K221" s="236" t="s">
        <v>309</v>
      </c>
      <c r="L221" s="43"/>
      <c r="M221" s="241" t="s">
        <v>1</v>
      </c>
      <c r="N221" s="242" t="s">
        <v>42</v>
      </c>
      <c r="O221" s="90"/>
      <c r="P221" s="243">
        <f>O221*H221</f>
        <v>0</v>
      </c>
      <c r="Q221" s="243">
        <v>0</v>
      </c>
      <c r="R221" s="243">
        <f>Q221*H221</f>
        <v>0</v>
      </c>
      <c r="S221" s="243">
        <v>0</v>
      </c>
      <c r="T221" s="244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45" t="s">
        <v>165</v>
      </c>
      <c r="AT221" s="245" t="s">
        <v>160</v>
      </c>
      <c r="AU221" s="245" t="s">
        <v>87</v>
      </c>
      <c r="AY221" s="16" t="s">
        <v>158</v>
      </c>
      <c r="BE221" s="246">
        <f>IF(N221="základní",J221,0)</f>
        <v>0</v>
      </c>
      <c r="BF221" s="246">
        <f>IF(N221="snížená",J221,0)</f>
        <v>0</v>
      </c>
      <c r="BG221" s="246">
        <f>IF(N221="zákl. přenesená",J221,0)</f>
        <v>0</v>
      </c>
      <c r="BH221" s="246">
        <f>IF(N221="sníž. přenesená",J221,0)</f>
        <v>0</v>
      </c>
      <c r="BI221" s="246">
        <f>IF(N221="nulová",J221,0)</f>
        <v>0</v>
      </c>
      <c r="BJ221" s="16" t="s">
        <v>85</v>
      </c>
      <c r="BK221" s="246">
        <f>ROUND(I221*H221,2)</f>
        <v>0</v>
      </c>
      <c r="BL221" s="16" t="s">
        <v>165</v>
      </c>
      <c r="BM221" s="245" t="s">
        <v>316</v>
      </c>
    </row>
    <row r="222" s="13" customFormat="1">
      <c r="A222" s="13"/>
      <c r="B222" s="247"/>
      <c r="C222" s="248"/>
      <c r="D222" s="249" t="s">
        <v>167</v>
      </c>
      <c r="E222" s="250" t="s">
        <v>1</v>
      </c>
      <c r="F222" s="251" t="s">
        <v>317</v>
      </c>
      <c r="G222" s="248"/>
      <c r="H222" s="252">
        <v>16.305</v>
      </c>
      <c r="I222" s="253"/>
      <c r="J222" s="248"/>
      <c r="K222" s="248"/>
      <c r="L222" s="254"/>
      <c r="M222" s="255"/>
      <c r="N222" s="256"/>
      <c r="O222" s="256"/>
      <c r="P222" s="256"/>
      <c r="Q222" s="256"/>
      <c r="R222" s="256"/>
      <c r="S222" s="256"/>
      <c r="T222" s="25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8" t="s">
        <v>167</v>
      </c>
      <c r="AU222" s="258" t="s">
        <v>87</v>
      </c>
      <c r="AV222" s="13" t="s">
        <v>87</v>
      </c>
      <c r="AW222" s="13" t="s">
        <v>33</v>
      </c>
      <c r="AX222" s="13" t="s">
        <v>85</v>
      </c>
      <c r="AY222" s="258" t="s">
        <v>158</v>
      </c>
    </row>
    <row r="223" s="2" customFormat="1" ht="16.5" customHeight="1">
      <c r="A223" s="37"/>
      <c r="B223" s="38"/>
      <c r="C223" s="234" t="s">
        <v>318</v>
      </c>
      <c r="D223" s="234" t="s">
        <v>160</v>
      </c>
      <c r="E223" s="235" t="s">
        <v>319</v>
      </c>
      <c r="F223" s="236" t="s">
        <v>320</v>
      </c>
      <c r="G223" s="237" t="s">
        <v>179</v>
      </c>
      <c r="H223" s="238">
        <v>0.47099999999999997</v>
      </c>
      <c r="I223" s="239"/>
      <c r="J223" s="240">
        <f>ROUND(I223*H223,2)</f>
        <v>0</v>
      </c>
      <c r="K223" s="236" t="s">
        <v>164</v>
      </c>
      <c r="L223" s="43"/>
      <c r="M223" s="241" t="s">
        <v>1</v>
      </c>
      <c r="N223" s="242" t="s">
        <v>42</v>
      </c>
      <c r="O223" s="90"/>
      <c r="P223" s="243">
        <f>O223*H223</f>
        <v>0</v>
      </c>
      <c r="Q223" s="243">
        <v>1.06277</v>
      </c>
      <c r="R223" s="243">
        <f>Q223*H223</f>
        <v>0.50056466999999993</v>
      </c>
      <c r="S223" s="243">
        <v>0</v>
      </c>
      <c r="T223" s="244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45" t="s">
        <v>165</v>
      </c>
      <c r="AT223" s="245" t="s">
        <v>160</v>
      </c>
      <c r="AU223" s="245" t="s">
        <v>87</v>
      </c>
      <c r="AY223" s="16" t="s">
        <v>158</v>
      </c>
      <c r="BE223" s="246">
        <f>IF(N223="základní",J223,0)</f>
        <v>0</v>
      </c>
      <c r="BF223" s="246">
        <f>IF(N223="snížená",J223,0)</f>
        <v>0</v>
      </c>
      <c r="BG223" s="246">
        <f>IF(N223="zákl. přenesená",J223,0)</f>
        <v>0</v>
      </c>
      <c r="BH223" s="246">
        <f>IF(N223="sníž. přenesená",J223,0)</f>
        <v>0</v>
      </c>
      <c r="BI223" s="246">
        <f>IF(N223="nulová",J223,0)</f>
        <v>0</v>
      </c>
      <c r="BJ223" s="16" t="s">
        <v>85</v>
      </c>
      <c r="BK223" s="246">
        <f>ROUND(I223*H223,2)</f>
        <v>0</v>
      </c>
      <c r="BL223" s="16" t="s">
        <v>165</v>
      </c>
      <c r="BM223" s="245" t="s">
        <v>321</v>
      </c>
    </row>
    <row r="224" s="13" customFormat="1">
      <c r="A224" s="13"/>
      <c r="B224" s="247"/>
      <c r="C224" s="248"/>
      <c r="D224" s="249" t="s">
        <v>167</v>
      </c>
      <c r="E224" s="250" t="s">
        <v>1</v>
      </c>
      <c r="F224" s="251" t="s">
        <v>322</v>
      </c>
      <c r="G224" s="248"/>
      <c r="H224" s="252">
        <v>0.47099999999999997</v>
      </c>
      <c r="I224" s="253"/>
      <c r="J224" s="248"/>
      <c r="K224" s="248"/>
      <c r="L224" s="254"/>
      <c r="M224" s="255"/>
      <c r="N224" s="256"/>
      <c r="O224" s="256"/>
      <c r="P224" s="256"/>
      <c r="Q224" s="256"/>
      <c r="R224" s="256"/>
      <c r="S224" s="256"/>
      <c r="T224" s="257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8" t="s">
        <v>167</v>
      </c>
      <c r="AU224" s="258" t="s">
        <v>87</v>
      </c>
      <c r="AV224" s="13" t="s">
        <v>87</v>
      </c>
      <c r="AW224" s="13" t="s">
        <v>33</v>
      </c>
      <c r="AX224" s="13" t="s">
        <v>85</v>
      </c>
      <c r="AY224" s="258" t="s">
        <v>158</v>
      </c>
    </row>
    <row r="225" s="2" customFormat="1" ht="21.75" customHeight="1">
      <c r="A225" s="37"/>
      <c r="B225" s="38"/>
      <c r="C225" s="234" t="s">
        <v>323</v>
      </c>
      <c r="D225" s="234" t="s">
        <v>160</v>
      </c>
      <c r="E225" s="235" t="s">
        <v>324</v>
      </c>
      <c r="F225" s="236" t="s">
        <v>325</v>
      </c>
      <c r="G225" s="237" t="s">
        <v>163</v>
      </c>
      <c r="H225" s="238">
        <v>87.299999999999997</v>
      </c>
      <c r="I225" s="239"/>
      <c r="J225" s="240">
        <f>ROUND(I225*H225,2)</f>
        <v>0</v>
      </c>
      <c r="K225" s="236" t="s">
        <v>309</v>
      </c>
      <c r="L225" s="43"/>
      <c r="M225" s="241" t="s">
        <v>1</v>
      </c>
      <c r="N225" s="242" t="s">
        <v>42</v>
      </c>
      <c r="O225" s="90"/>
      <c r="P225" s="243">
        <f>O225*H225</f>
        <v>0</v>
      </c>
      <c r="Q225" s="243">
        <v>0.105</v>
      </c>
      <c r="R225" s="243">
        <f>Q225*H225</f>
        <v>9.1664999999999992</v>
      </c>
      <c r="S225" s="243">
        <v>0</v>
      </c>
      <c r="T225" s="244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45" t="s">
        <v>165</v>
      </c>
      <c r="AT225" s="245" t="s">
        <v>160</v>
      </c>
      <c r="AU225" s="245" t="s">
        <v>87</v>
      </c>
      <c r="AY225" s="16" t="s">
        <v>158</v>
      </c>
      <c r="BE225" s="246">
        <f>IF(N225="základní",J225,0)</f>
        <v>0</v>
      </c>
      <c r="BF225" s="246">
        <f>IF(N225="snížená",J225,0)</f>
        <v>0</v>
      </c>
      <c r="BG225" s="246">
        <f>IF(N225="zákl. přenesená",J225,0)</f>
        <v>0</v>
      </c>
      <c r="BH225" s="246">
        <f>IF(N225="sníž. přenesená",J225,0)</f>
        <v>0</v>
      </c>
      <c r="BI225" s="246">
        <f>IF(N225="nulová",J225,0)</f>
        <v>0</v>
      </c>
      <c r="BJ225" s="16" t="s">
        <v>85</v>
      </c>
      <c r="BK225" s="246">
        <f>ROUND(I225*H225,2)</f>
        <v>0</v>
      </c>
      <c r="BL225" s="16" t="s">
        <v>165</v>
      </c>
      <c r="BM225" s="245" t="s">
        <v>326</v>
      </c>
    </row>
    <row r="226" s="13" customFormat="1">
      <c r="A226" s="13"/>
      <c r="B226" s="247"/>
      <c r="C226" s="248"/>
      <c r="D226" s="249" t="s">
        <v>167</v>
      </c>
      <c r="E226" s="250" t="s">
        <v>1</v>
      </c>
      <c r="F226" s="251" t="s">
        <v>327</v>
      </c>
      <c r="G226" s="248"/>
      <c r="H226" s="252">
        <v>87.299999999999997</v>
      </c>
      <c r="I226" s="253"/>
      <c r="J226" s="248"/>
      <c r="K226" s="248"/>
      <c r="L226" s="254"/>
      <c r="M226" s="255"/>
      <c r="N226" s="256"/>
      <c r="O226" s="256"/>
      <c r="P226" s="256"/>
      <c r="Q226" s="256"/>
      <c r="R226" s="256"/>
      <c r="S226" s="256"/>
      <c r="T226" s="25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8" t="s">
        <v>167</v>
      </c>
      <c r="AU226" s="258" t="s">
        <v>87</v>
      </c>
      <c r="AV226" s="13" t="s">
        <v>87</v>
      </c>
      <c r="AW226" s="13" t="s">
        <v>33</v>
      </c>
      <c r="AX226" s="13" t="s">
        <v>85</v>
      </c>
      <c r="AY226" s="258" t="s">
        <v>158</v>
      </c>
    </row>
    <row r="227" s="2" customFormat="1" ht="33" customHeight="1">
      <c r="A227" s="37"/>
      <c r="B227" s="38"/>
      <c r="C227" s="234" t="s">
        <v>328</v>
      </c>
      <c r="D227" s="234" t="s">
        <v>160</v>
      </c>
      <c r="E227" s="235" t="s">
        <v>329</v>
      </c>
      <c r="F227" s="236" t="s">
        <v>330</v>
      </c>
      <c r="G227" s="237" t="s">
        <v>163</v>
      </c>
      <c r="H227" s="238">
        <v>165.75999999999999</v>
      </c>
      <c r="I227" s="239"/>
      <c r="J227" s="240">
        <f>ROUND(I227*H227,2)</f>
        <v>0</v>
      </c>
      <c r="K227" s="236" t="s">
        <v>1</v>
      </c>
      <c r="L227" s="43"/>
      <c r="M227" s="241" t="s">
        <v>1</v>
      </c>
      <c r="N227" s="242" t="s">
        <v>42</v>
      </c>
      <c r="O227" s="90"/>
      <c r="P227" s="243">
        <f>O227*H227</f>
        <v>0</v>
      </c>
      <c r="Q227" s="243">
        <v>0.017000000000000001</v>
      </c>
      <c r="R227" s="243">
        <f>Q227*H227</f>
        <v>2.81792</v>
      </c>
      <c r="S227" s="243">
        <v>0</v>
      </c>
      <c r="T227" s="244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45" t="s">
        <v>165</v>
      </c>
      <c r="AT227" s="245" t="s">
        <v>160</v>
      </c>
      <c r="AU227" s="245" t="s">
        <v>87</v>
      </c>
      <c r="AY227" s="16" t="s">
        <v>158</v>
      </c>
      <c r="BE227" s="246">
        <f>IF(N227="základní",J227,0)</f>
        <v>0</v>
      </c>
      <c r="BF227" s="246">
        <f>IF(N227="snížená",J227,0)</f>
        <v>0</v>
      </c>
      <c r="BG227" s="246">
        <f>IF(N227="zákl. přenesená",J227,0)</f>
        <v>0</v>
      </c>
      <c r="BH227" s="246">
        <f>IF(N227="sníž. přenesená",J227,0)</f>
        <v>0</v>
      </c>
      <c r="BI227" s="246">
        <f>IF(N227="nulová",J227,0)</f>
        <v>0</v>
      </c>
      <c r="BJ227" s="16" t="s">
        <v>85</v>
      </c>
      <c r="BK227" s="246">
        <f>ROUND(I227*H227,2)</f>
        <v>0</v>
      </c>
      <c r="BL227" s="16" t="s">
        <v>165</v>
      </c>
      <c r="BM227" s="245" t="s">
        <v>331</v>
      </c>
    </row>
    <row r="228" s="13" customFormat="1">
      <c r="A228" s="13"/>
      <c r="B228" s="247"/>
      <c r="C228" s="248"/>
      <c r="D228" s="249" t="s">
        <v>167</v>
      </c>
      <c r="E228" s="250" t="s">
        <v>1</v>
      </c>
      <c r="F228" s="251" t="s">
        <v>262</v>
      </c>
      <c r="G228" s="248"/>
      <c r="H228" s="252">
        <v>59.520000000000003</v>
      </c>
      <c r="I228" s="253"/>
      <c r="J228" s="248"/>
      <c r="K228" s="248"/>
      <c r="L228" s="254"/>
      <c r="M228" s="255"/>
      <c r="N228" s="256"/>
      <c r="O228" s="256"/>
      <c r="P228" s="256"/>
      <c r="Q228" s="256"/>
      <c r="R228" s="256"/>
      <c r="S228" s="256"/>
      <c r="T228" s="257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8" t="s">
        <v>167</v>
      </c>
      <c r="AU228" s="258" t="s">
        <v>87</v>
      </c>
      <c r="AV228" s="13" t="s">
        <v>87</v>
      </c>
      <c r="AW228" s="13" t="s">
        <v>33</v>
      </c>
      <c r="AX228" s="13" t="s">
        <v>77</v>
      </c>
      <c r="AY228" s="258" t="s">
        <v>158</v>
      </c>
    </row>
    <row r="229" s="13" customFormat="1">
      <c r="A229" s="13"/>
      <c r="B229" s="247"/>
      <c r="C229" s="248"/>
      <c r="D229" s="249" t="s">
        <v>167</v>
      </c>
      <c r="E229" s="250" t="s">
        <v>1</v>
      </c>
      <c r="F229" s="251" t="s">
        <v>263</v>
      </c>
      <c r="G229" s="248"/>
      <c r="H229" s="252">
        <v>89.900000000000006</v>
      </c>
      <c r="I229" s="253"/>
      <c r="J229" s="248"/>
      <c r="K229" s="248"/>
      <c r="L229" s="254"/>
      <c r="M229" s="255"/>
      <c r="N229" s="256"/>
      <c r="O229" s="256"/>
      <c r="P229" s="256"/>
      <c r="Q229" s="256"/>
      <c r="R229" s="256"/>
      <c r="S229" s="256"/>
      <c r="T229" s="25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8" t="s">
        <v>167</v>
      </c>
      <c r="AU229" s="258" t="s">
        <v>87</v>
      </c>
      <c r="AV229" s="13" t="s">
        <v>87</v>
      </c>
      <c r="AW229" s="13" t="s">
        <v>33</v>
      </c>
      <c r="AX229" s="13" t="s">
        <v>77</v>
      </c>
      <c r="AY229" s="258" t="s">
        <v>158</v>
      </c>
    </row>
    <row r="230" s="13" customFormat="1">
      <c r="A230" s="13"/>
      <c r="B230" s="247"/>
      <c r="C230" s="248"/>
      <c r="D230" s="249" t="s">
        <v>167</v>
      </c>
      <c r="E230" s="250" t="s">
        <v>1</v>
      </c>
      <c r="F230" s="251" t="s">
        <v>332</v>
      </c>
      <c r="G230" s="248"/>
      <c r="H230" s="252">
        <v>16.34</v>
      </c>
      <c r="I230" s="253"/>
      <c r="J230" s="248"/>
      <c r="K230" s="248"/>
      <c r="L230" s="254"/>
      <c r="M230" s="255"/>
      <c r="N230" s="256"/>
      <c r="O230" s="256"/>
      <c r="P230" s="256"/>
      <c r="Q230" s="256"/>
      <c r="R230" s="256"/>
      <c r="S230" s="256"/>
      <c r="T230" s="25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8" t="s">
        <v>167</v>
      </c>
      <c r="AU230" s="258" t="s">
        <v>87</v>
      </c>
      <c r="AV230" s="13" t="s">
        <v>87</v>
      </c>
      <c r="AW230" s="13" t="s">
        <v>33</v>
      </c>
      <c r="AX230" s="13" t="s">
        <v>77</v>
      </c>
      <c r="AY230" s="258" t="s">
        <v>158</v>
      </c>
    </row>
    <row r="231" s="14" customFormat="1">
      <c r="A231" s="14"/>
      <c r="B231" s="269"/>
      <c r="C231" s="270"/>
      <c r="D231" s="249" t="s">
        <v>167</v>
      </c>
      <c r="E231" s="271" t="s">
        <v>1</v>
      </c>
      <c r="F231" s="272" t="s">
        <v>257</v>
      </c>
      <c r="G231" s="270"/>
      <c r="H231" s="273">
        <v>165.76000000000002</v>
      </c>
      <c r="I231" s="274"/>
      <c r="J231" s="270"/>
      <c r="K231" s="270"/>
      <c r="L231" s="275"/>
      <c r="M231" s="276"/>
      <c r="N231" s="277"/>
      <c r="O231" s="277"/>
      <c r="P231" s="277"/>
      <c r="Q231" s="277"/>
      <c r="R231" s="277"/>
      <c r="S231" s="277"/>
      <c r="T231" s="278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79" t="s">
        <v>167</v>
      </c>
      <c r="AU231" s="279" t="s">
        <v>87</v>
      </c>
      <c r="AV231" s="14" t="s">
        <v>165</v>
      </c>
      <c r="AW231" s="14" t="s">
        <v>33</v>
      </c>
      <c r="AX231" s="14" t="s">
        <v>85</v>
      </c>
      <c r="AY231" s="279" t="s">
        <v>158</v>
      </c>
    </row>
    <row r="232" s="2" customFormat="1" ht="21.75" customHeight="1">
      <c r="A232" s="37"/>
      <c r="B232" s="38"/>
      <c r="C232" s="234" t="s">
        <v>333</v>
      </c>
      <c r="D232" s="234" t="s">
        <v>160</v>
      </c>
      <c r="E232" s="235" t="s">
        <v>334</v>
      </c>
      <c r="F232" s="236" t="s">
        <v>335</v>
      </c>
      <c r="G232" s="237" t="s">
        <v>185</v>
      </c>
      <c r="H232" s="238">
        <v>5</v>
      </c>
      <c r="I232" s="239"/>
      <c r="J232" s="240">
        <f>ROUND(I232*H232,2)</f>
        <v>0</v>
      </c>
      <c r="K232" s="236" t="s">
        <v>1</v>
      </c>
      <c r="L232" s="43"/>
      <c r="M232" s="241" t="s">
        <v>1</v>
      </c>
      <c r="N232" s="242" t="s">
        <v>42</v>
      </c>
      <c r="O232" s="90"/>
      <c r="P232" s="243">
        <f>O232*H232</f>
        <v>0</v>
      </c>
      <c r="Q232" s="243">
        <v>0</v>
      </c>
      <c r="R232" s="243">
        <f>Q232*H232</f>
        <v>0</v>
      </c>
      <c r="S232" s="243">
        <v>0</v>
      </c>
      <c r="T232" s="244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45" t="s">
        <v>165</v>
      </c>
      <c r="AT232" s="245" t="s">
        <v>160</v>
      </c>
      <c r="AU232" s="245" t="s">
        <v>87</v>
      </c>
      <c r="AY232" s="16" t="s">
        <v>158</v>
      </c>
      <c r="BE232" s="246">
        <f>IF(N232="základní",J232,0)</f>
        <v>0</v>
      </c>
      <c r="BF232" s="246">
        <f>IF(N232="snížená",J232,0)</f>
        <v>0</v>
      </c>
      <c r="BG232" s="246">
        <f>IF(N232="zákl. přenesená",J232,0)</f>
        <v>0</v>
      </c>
      <c r="BH232" s="246">
        <f>IF(N232="sníž. přenesená",J232,0)</f>
        <v>0</v>
      </c>
      <c r="BI232" s="246">
        <f>IF(N232="nulová",J232,0)</f>
        <v>0</v>
      </c>
      <c r="BJ232" s="16" t="s">
        <v>85</v>
      </c>
      <c r="BK232" s="246">
        <f>ROUND(I232*H232,2)</f>
        <v>0</v>
      </c>
      <c r="BL232" s="16" t="s">
        <v>165</v>
      </c>
      <c r="BM232" s="245" t="s">
        <v>336</v>
      </c>
    </row>
    <row r="233" s="2" customFormat="1" ht="21.75" customHeight="1">
      <c r="A233" s="37"/>
      <c r="B233" s="38"/>
      <c r="C233" s="234" t="s">
        <v>337</v>
      </c>
      <c r="D233" s="234" t="s">
        <v>160</v>
      </c>
      <c r="E233" s="235" t="s">
        <v>338</v>
      </c>
      <c r="F233" s="236" t="s">
        <v>339</v>
      </c>
      <c r="G233" s="237" t="s">
        <v>163</v>
      </c>
      <c r="H233" s="238">
        <v>8</v>
      </c>
      <c r="I233" s="239"/>
      <c r="J233" s="240">
        <f>ROUND(I233*H233,2)</f>
        <v>0</v>
      </c>
      <c r="K233" s="236" t="s">
        <v>1</v>
      </c>
      <c r="L233" s="43"/>
      <c r="M233" s="241" t="s">
        <v>1</v>
      </c>
      <c r="N233" s="242" t="s">
        <v>42</v>
      </c>
      <c r="O233" s="90"/>
      <c r="P233" s="243">
        <f>O233*H233</f>
        <v>0</v>
      </c>
      <c r="Q233" s="243">
        <v>0</v>
      </c>
      <c r="R233" s="243">
        <f>Q233*H233</f>
        <v>0</v>
      </c>
      <c r="S233" s="243">
        <v>0</v>
      </c>
      <c r="T233" s="244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45" t="s">
        <v>165</v>
      </c>
      <c r="AT233" s="245" t="s">
        <v>160</v>
      </c>
      <c r="AU233" s="245" t="s">
        <v>87</v>
      </c>
      <c r="AY233" s="16" t="s">
        <v>158</v>
      </c>
      <c r="BE233" s="246">
        <f>IF(N233="základní",J233,0)</f>
        <v>0</v>
      </c>
      <c r="BF233" s="246">
        <f>IF(N233="snížená",J233,0)</f>
        <v>0</v>
      </c>
      <c r="BG233" s="246">
        <f>IF(N233="zákl. přenesená",J233,0)</f>
        <v>0</v>
      </c>
      <c r="BH233" s="246">
        <f>IF(N233="sníž. přenesená",J233,0)</f>
        <v>0</v>
      </c>
      <c r="BI233" s="246">
        <f>IF(N233="nulová",J233,0)</f>
        <v>0</v>
      </c>
      <c r="BJ233" s="16" t="s">
        <v>85</v>
      </c>
      <c r="BK233" s="246">
        <f>ROUND(I233*H233,2)</f>
        <v>0</v>
      </c>
      <c r="BL233" s="16" t="s">
        <v>165</v>
      </c>
      <c r="BM233" s="245" t="s">
        <v>340</v>
      </c>
    </row>
    <row r="234" s="13" customFormat="1">
      <c r="A234" s="13"/>
      <c r="B234" s="247"/>
      <c r="C234" s="248"/>
      <c r="D234" s="249" t="s">
        <v>167</v>
      </c>
      <c r="E234" s="250" t="s">
        <v>1</v>
      </c>
      <c r="F234" s="251" t="s">
        <v>341</v>
      </c>
      <c r="G234" s="248"/>
      <c r="H234" s="252">
        <v>8</v>
      </c>
      <c r="I234" s="253"/>
      <c r="J234" s="248"/>
      <c r="K234" s="248"/>
      <c r="L234" s="254"/>
      <c r="M234" s="255"/>
      <c r="N234" s="256"/>
      <c r="O234" s="256"/>
      <c r="P234" s="256"/>
      <c r="Q234" s="256"/>
      <c r="R234" s="256"/>
      <c r="S234" s="256"/>
      <c r="T234" s="25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8" t="s">
        <v>167</v>
      </c>
      <c r="AU234" s="258" t="s">
        <v>87</v>
      </c>
      <c r="AV234" s="13" t="s">
        <v>87</v>
      </c>
      <c r="AW234" s="13" t="s">
        <v>33</v>
      </c>
      <c r="AX234" s="13" t="s">
        <v>85</v>
      </c>
      <c r="AY234" s="258" t="s">
        <v>158</v>
      </c>
    </row>
    <row r="235" s="2" customFormat="1" ht="21.75" customHeight="1">
      <c r="A235" s="37"/>
      <c r="B235" s="38"/>
      <c r="C235" s="234" t="s">
        <v>342</v>
      </c>
      <c r="D235" s="234" t="s">
        <v>160</v>
      </c>
      <c r="E235" s="235" t="s">
        <v>343</v>
      </c>
      <c r="F235" s="236" t="s">
        <v>344</v>
      </c>
      <c r="G235" s="237" t="s">
        <v>163</v>
      </c>
      <c r="H235" s="238">
        <v>87.299999999999997</v>
      </c>
      <c r="I235" s="239"/>
      <c r="J235" s="240">
        <f>ROUND(I235*H235,2)</f>
        <v>0</v>
      </c>
      <c r="K235" s="236" t="s">
        <v>1</v>
      </c>
      <c r="L235" s="43"/>
      <c r="M235" s="241" t="s">
        <v>1</v>
      </c>
      <c r="N235" s="242" t="s">
        <v>42</v>
      </c>
      <c r="O235" s="90"/>
      <c r="P235" s="243">
        <f>O235*H235</f>
        <v>0</v>
      </c>
      <c r="Q235" s="243">
        <v>0.050000000000000003</v>
      </c>
      <c r="R235" s="243">
        <f>Q235*H235</f>
        <v>4.3650000000000002</v>
      </c>
      <c r="S235" s="243">
        <v>0</v>
      </c>
      <c r="T235" s="244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45" t="s">
        <v>165</v>
      </c>
      <c r="AT235" s="245" t="s">
        <v>160</v>
      </c>
      <c r="AU235" s="245" t="s">
        <v>87</v>
      </c>
      <c r="AY235" s="16" t="s">
        <v>158</v>
      </c>
      <c r="BE235" s="246">
        <f>IF(N235="základní",J235,0)</f>
        <v>0</v>
      </c>
      <c r="BF235" s="246">
        <f>IF(N235="snížená",J235,0)</f>
        <v>0</v>
      </c>
      <c r="BG235" s="246">
        <f>IF(N235="zákl. přenesená",J235,0)</f>
        <v>0</v>
      </c>
      <c r="BH235" s="246">
        <f>IF(N235="sníž. přenesená",J235,0)</f>
        <v>0</v>
      </c>
      <c r="BI235" s="246">
        <f>IF(N235="nulová",J235,0)</f>
        <v>0</v>
      </c>
      <c r="BJ235" s="16" t="s">
        <v>85</v>
      </c>
      <c r="BK235" s="246">
        <f>ROUND(I235*H235,2)</f>
        <v>0</v>
      </c>
      <c r="BL235" s="16" t="s">
        <v>165</v>
      </c>
      <c r="BM235" s="245" t="s">
        <v>345</v>
      </c>
    </row>
    <row r="236" s="13" customFormat="1">
      <c r="A236" s="13"/>
      <c r="B236" s="247"/>
      <c r="C236" s="248"/>
      <c r="D236" s="249" t="s">
        <v>167</v>
      </c>
      <c r="E236" s="250" t="s">
        <v>1</v>
      </c>
      <c r="F236" s="251" t="s">
        <v>327</v>
      </c>
      <c r="G236" s="248"/>
      <c r="H236" s="252">
        <v>87.299999999999997</v>
      </c>
      <c r="I236" s="253"/>
      <c r="J236" s="248"/>
      <c r="K236" s="248"/>
      <c r="L236" s="254"/>
      <c r="M236" s="255"/>
      <c r="N236" s="256"/>
      <c r="O236" s="256"/>
      <c r="P236" s="256"/>
      <c r="Q236" s="256"/>
      <c r="R236" s="256"/>
      <c r="S236" s="256"/>
      <c r="T236" s="257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8" t="s">
        <v>167</v>
      </c>
      <c r="AU236" s="258" t="s">
        <v>87</v>
      </c>
      <c r="AV236" s="13" t="s">
        <v>87</v>
      </c>
      <c r="AW236" s="13" t="s">
        <v>33</v>
      </c>
      <c r="AX236" s="13" t="s">
        <v>85</v>
      </c>
      <c r="AY236" s="258" t="s">
        <v>158</v>
      </c>
    </row>
    <row r="237" s="12" customFormat="1" ht="22.8" customHeight="1">
      <c r="A237" s="12"/>
      <c r="B237" s="218"/>
      <c r="C237" s="219"/>
      <c r="D237" s="220" t="s">
        <v>76</v>
      </c>
      <c r="E237" s="232" t="s">
        <v>205</v>
      </c>
      <c r="F237" s="232" t="s">
        <v>346</v>
      </c>
      <c r="G237" s="219"/>
      <c r="H237" s="219"/>
      <c r="I237" s="222"/>
      <c r="J237" s="233">
        <f>BK237</f>
        <v>0</v>
      </c>
      <c r="K237" s="219"/>
      <c r="L237" s="224"/>
      <c r="M237" s="225"/>
      <c r="N237" s="226"/>
      <c r="O237" s="226"/>
      <c r="P237" s="227">
        <f>SUM(P238:P272)</f>
        <v>0</v>
      </c>
      <c r="Q237" s="226"/>
      <c r="R237" s="227">
        <f>SUM(R238:R272)</f>
        <v>1.6068309999999997</v>
      </c>
      <c r="S237" s="226"/>
      <c r="T237" s="228">
        <f>SUM(T238:T272)</f>
        <v>49.164490000000008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29" t="s">
        <v>85</v>
      </c>
      <c r="AT237" s="230" t="s">
        <v>76</v>
      </c>
      <c r="AU237" s="230" t="s">
        <v>85</v>
      </c>
      <c r="AY237" s="229" t="s">
        <v>158</v>
      </c>
      <c r="BK237" s="231">
        <f>SUM(BK238:BK272)</f>
        <v>0</v>
      </c>
    </row>
    <row r="238" s="2" customFormat="1" ht="21.75" customHeight="1">
      <c r="A238" s="37"/>
      <c r="B238" s="38"/>
      <c r="C238" s="234" t="s">
        <v>347</v>
      </c>
      <c r="D238" s="234" t="s">
        <v>160</v>
      </c>
      <c r="E238" s="235" t="s">
        <v>348</v>
      </c>
      <c r="F238" s="236" t="s">
        <v>349</v>
      </c>
      <c r="G238" s="237" t="s">
        <v>350</v>
      </c>
      <c r="H238" s="238">
        <v>0.69999999999999996</v>
      </c>
      <c r="I238" s="239"/>
      <c r="J238" s="240">
        <f>ROUND(I238*H238,2)</f>
        <v>0</v>
      </c>
      <c r="K238" s="236" t="s">
        <v>164</v>
      </c>
      <c r="L238" s="43"/>
      <c r="M238" s="241" t="s">
        <v>1</v>
      </c>
      <c r="N238" s="242" t="s">
        <v>42</v>
      </c>
      <c r="O238" s="90"/>
      <c r="P238" s="243">
        <f>O238*H238</f>
        <v>0</v>
      </c>
      <c r="Q238" s="243">
        <v>2.2563399999999998</v>
      </c>
      <c r="R238" s="243">
        <f>Q238*H238</f>
        <v>1.5794379999999997</v>
      </c>
      <c r="S238" s="243">
        <v>0</v>
      </c>
      <c r="T238" s="244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45" t="s">
        <v>165</v>
      </c>
      <c r="AT238" s="245" t="s">
        <v>160</v>
      </c>
      <c r="AU238" s="245" t="s">
        <v>87</v>
      </c>
      <c r="AY238" s="16" t="s">
        <v>158</v>
      </c>
      <c r="BE238" s="246">
        <f>IF(N238="základní",J238,0)</f>
        <v>0</v>
      </c>
      <c r="BF238" s="246">
        <f>IF(N238="snížená",J238,0)</f>
        <v>0</v>
      </c>
      <c r="BG238" s="246">
        <f>IF(N238="zákl. přenesená",J238,0)</f>
        <v>0</v>
      </c>
      <c r="BH238" s="246">
        <f>IF(N238="sníž. přenesená",J238,0)</f>
        <v>0</v>
      </c>
      <c r="BI238" s="246">
        <f>IF(N238="nulová",J238,0)</f>
        <v>0</v>
      </c>
      <c r="BJ238" s="16" t="s">
        <v>85</v>
      </c>
      <c r="BK238" s="246">
        <f>ROUND(I238*H238,2)</f>
        <v>0</v>
      </c>
      <c r="BL238" s="16" t="s">
        <v>165</v>
      </c>
      <c r="BM238" s="245" t="s">
        <v>351</v>
      </c>
    </row>
    <row r="239" s="13" customFormat="1">
      <c r="A239" s="13"/>
      <c r="B239" s="247"/>
      <c r="C239" s="248"/>
      <c r="D239" s="249" t="s">
        <v>167</v>
      </c>
      <c r="E239" s="250" t="s">
        <v>1</v>
      </c>
      <c r="F239" s="251" t="s">
        <v>352</v>
      </c>
      <c r="G239" s="248"/>
      <c r="H239" s="252">
        <v>0.69999999999999996</v>
      </c>
      <c r="I239" s="253"/>
      <c r="J239" s="248"/>
      <c r="K239" s="248"/>
      <c r="L239" s="254"/>
      <c r="M239" s="255"/>
      <c r="N239" s="256"/>
      <c r="O239" s="256"/>
      <c r="P239" s="256"/>
      <c r="Q239" s="256"/>
      <c r="R239" s="256"/>
      <c r="S239" s="256"/>
      <c r="T239" s="257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8" t="s">
        <v>167</v>
      </c>
      <c r="AU239" s="258" t="s">
        <v>87</v>
      </c>
      <c r="AV239" s="13" t="s">
        <v>87</v>
      </c>
      <c r="AW239" s="13" t="s">
        <v>33</v>
      </c>
      <c r="AX239" s="13" t="s">
        <v>85</v>
      </c>
      <c r="AY239" s="258" t="s">
        <v>158</v>
      </c>
    </row>
    <row r="240" s="2" customFormat="1" ht="16.5" customHeight="1">
      <c r="A240" s="37"/>
      <c r="B240" s="38"/>
      <c r="C240" s="234" t="s">
        <v>353</v>
      </c>
      <c r="D240" s="234" t="s">
        <v>160</v>
      </c>
      <c r="E240" s="235" t="s">
        <v>354</v>
      </c>
      <c r="F240" s="236" t="s">
        <v>355</v>
      </c>
      <c r="G240" s="237" t="s">
        <v>185</v>
      </c>
      <c r="H240" s="238">
        <v>11.199999999999999</v>
      </c>
      <c r="I240" s="239"/>
      <c r="J240" s="240">
        <f>ROUND(I240*H240,2)</f>
        <v>0</v>
      </c>
      <c r="K240" s="236" t="s">
        <v>164</v>
      </c>
      <c r="L240" s="43"/>
      <c r="M240" s="241" t="s">
        <v>1</v>
      </c>
      <c r="N240" s="242" t="s">
        <v>42</v>
      </c>
      <c r="O240" s="90"/>
      <c r="P240" s="243">
        <f>O240*H240</f>
        <v>0</v>
      </c>
      <c r="Q240" s="243">
        <v>0</v>
      </c>
      <c r="R240" s="243">
        <f>Q240*H240</f>
        <v>0</v>
      </c>
      <c r="S240" s="243">
        <v>0</v>
      </c>
      <c r="T240" s="244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45" t="s">
        <v>165</v>
      </c>
      <c r="AT240" s="245" t="s">
        <v>160</v>
      </c>
      <c r="AU240" s="245" t="s">
        <v>87</v>
      </c>
      <c r="AY240" s="16" t="s">
        <v>158</v>
      </c>
      <c r="BE240" s="246">
        <f>IF(N240="základní",J240,0)</f>
        <v>0</v>
      </c>
      <c r="BF240" s="246">
        <f>IF(N240="snížená",J240,0)</f>
        <v>0</v>
      </c>
      <c r="BG240" s="246">
        <f>IF(N240="zákl. přenesená",J240,0)</f>
        <v>0</v>
      </c>
      <c r="BH240" s="246">
        <f>IF(N240="sníž. přenesená",J240,0)</f>
        <v>0</v>
      </c>
      <c r="BI240" s="246">
        <f>IF(N240="nulová",J240,0)</f>
        <v>0</v>
      </c>
      <c r="BJ240" s="16" t="s">
        <v>85</v>
      </c>
      <c r="BK240" s="246">
        <f>ROUND(I240*H240,2)</f>
        <v>0</v>
      </c>
      <c r="BL240" s="16" t="s">
        <v>165</v>
      </c>
      <c r="BM240" s="245" t="s">
        <v>356</v>
      </c>
    </row>
    <row r="241" s="13" customFormat="1">
      <c r="A241" s="13"/>
      <c r="B241" s="247"/>
      <c r="C241" s="248"/>
      <c r="D241" s="249" t="s">
        <v>167</v>
      </c>
      <c r="E241" s="250" t="s">
        <v>1</v>
      </c>
      <c r="F241" s="251" t="s">
        <v>357</v>
      </c>
      <c r="G241" s="248"/>
      <c r="H241" s="252">
        <v>11.199999999999999</v>
      </c>
      <c r="I241" s="253"/>
      <c r="J241" s="248"/>
      <c r="K241" s="248"/>
      <c r="L241" s="254"/>
      <c r="M241" s="255"/>
      <c r="N241" s="256"/>
      <c r="O241" s="256"/>
      <c r="P241" s="256"/>
      <c r="Q241" s="256"/>
      <c r="R241" s="256"/>
      <c r="S241" s="256"/>
      <c r="T241" s="257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8" t="s">
        <v>167</v>
      </c>
      <c r="AU241" s="258" t="s">
        <v>87</v>
      </c>
      <c r="AV241" s="13" t="s">
        <v>87</v>
      </c>
      <c r="AW241" s="13" t="s">
        <v>33</v>
      </c>
      <c r="AX241" s="13" t="s">
        <v>85</v>
      </c>
      <c r="AY241" s="258" t="s">
        <v>158</v>
      </c>
    </row>
    <row r="242" s="2" customFormat="1" ht="16.5" customHeight="1">
      <c r="A242" s="37"/>
      <c r="B242" s="38"/>
      <c r="C242" s="234" t="s">
        <v>358</v>
      </c>
      <c r="D242" s="234" t="s">
        <v>160</v>
      </c>
      <c r="E242" s="235" t="s">
        <v>359</v>
      </c>
      <c r="F242" s="236" t="s">
        <v>360</v>
      </c>
      <c r="G242" s="237" t="s">
        <v>185</v>
      </c>
      <c r="H242" s="238">
        <v>11.199999999999999</v>
      </c>
      <c r="I242" s="239"/>
      <c r="J242" s="240">
        <f>ROUND(I242*H242,2)</f>
        <v>0</v>
      </c>
      <c r="K242" s="236" t="s">
        <v>164</v>
      </c>
      <c r="L242" s="43"/>
      <c r="M242" s="241" t="s">
        <v>1</v>
      </c>
      <c r="N242" s="242" t="s">
        <v>42</v>
      </c>
      <c r="O242" s="90"/>
      <c r="P242" s="243">
        <f>O242*H242</f>
        <v>0</v>
      </c>
      <c r="Q242" s="243">
        <v>0.00013999999999999999</v>
      </c>
      <c r="R242" s="243">
        <f>Q242*H242</f>
        <v>0.0015679999999999997</v>
      </c>
      <c r="S242" s="243">
        <v>0</v>
      </c>
      <c r="T242" s="244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45" t="s">
        <v>165</v>
      </c>
      <c r="AT242" s="245" t="s">
        <v>160</v>
      </c>
      <c r="AU242" s="245" t="s">
        <v>87</v>
      </c>
      <c r="AY242" s="16" t="s">
        <v>158</v>
      </c>
      <c r="BE242" s="246">
        <f>IF(N242="základní",J242,0)</f>
        <v>0</v>
      </c>
      <c r="BF242" s="246">
        <f>IF(N242="snížená",J242,0)</f>
        <v>0</v>
      </c>
      <c r="BG242" s="246">
        <f>IF(N242="zákl. přenesená",J242,0)</f>
        <v>0</v>
      </c>
      <c r="BH242" s="246">
        <f>IF(N242="sníž. přenesená",J242,0)</f>
        <v>0</v>
      </c>
      <c r="BI242" s="246">
        <f>IF(N242="nulová",J242,0)</f>
        <v>0</v>
      </c>
      <c r="BJ242" s="16" t="s">
        <v>85</v>
      </c>
      <c r="BK242" s="246">
        <f>ROUND(I242*H242,2)</f>
        <v>0</v>
      </c>
      <c r="BL242" s="16" t="s">
        <v>165</v>
      </c>
      <c r="BM242" s="245" t="s">
        <v>361</v>
      </c>
    </row>
    <row r="243" s="13" customFormat="1">
      <c r="A243" s="13"/>
      <c r="B243" s="247"/>
      <c r="C243" s="248"/>
      <c r="D243" s="249" t="s">
        <v>167</v>
      </c>
      <c r="E243" s="250" t="s">
        <v>1</v>
      </c>
      <c r="F243" s="251" t="s">
        <v>357</v>
      </c>
      <c r="G243" s="248"/>
      <c r="H243" s="252">
        <v>11.199999999999999</v>
      </c>
      <c r="I243" s="253"/>
      <c r="J243" s="248"/>
      <c r="K243" s="248"/>
      <c r="L243" s="254"/>
      <c r="M243" s="255"/>
      <c r="N243" s="256"/>
      <c r="O243" s="256"/>
      <c r="P243" s="256"/>
      <c r="Q243" s="256"/>
      <c r="R243" s="256"/>
      <c r="S243" s="256"/>
      <c r="T243" s="25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8" t="s">
        <v>167</v>
      </c>
      <c r="AU243" s="258" t="s">
        <v>87</v>
      </c>
      <c r="AV243" s="13" t="s">
        <v>87</v>
      </c>
      <c r="AW243" s="13" t="s">
        <v>33</v>
      </c>
      <c r="AX243" s="13" t="s">
        <v>85</v>
      </c>
      <c r="AY243" s="258" t="s">
        <v>158</v>
      </c>
    </row>
    <row r="244" s="2" customFormat="1" ht="21.75" customHeight="1">
      <c r="A244" s="37"/>
      <c r="B244" s="38"/>
      <c r="C244" s="234" t="s">
        <v>362</v>
      </c>
      <c r="D244" s="234" t="s">
        <v>160</v>
      </c>
      <c r="E244" s="235" t="s">
        <v>363</v>
      </c>
      <c r="F244" s="236" t="s">
        <v>364</v>
      </c>
      <c r="G244" s="237" t="s">
        <v>163</v>
      </c>
      <c r="H244" s="238">
        <v>87.299999999999997</v>
      </c>
      <c r="I244" s="239"/>
      <c r="J244" s="240">
        <f>ROUND(I244*H244,2)</f>
        <v>0</v>
      </c>
      <c r="K244" s="236" t="s">
        <v>309</v>
      </c>
      <c r="L244" s="43"/>
      <c r="M244" s="241" t="s">
        <v>1</v>
      </c>
      <c r="N244" s="242" t="s">
        <v>42</v>
      </c>
      <c r="O244" s="90"/>
      <c r="P244" s="243">
        <f>O244*H244</f>
        <v>0</v>
      </c>
      <c r="Q244" s="243">
        <v>0.00021000000000000001</v>
      </c>
      <c r="R244" s="243">
        <f>Q244*H244</f>
        <v>0.018332999999999999</v>
      </c>
      <c r="S244" s="243">
        <v>0</v>
      </c>
      <c r="T244" s="244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45" t="s">
        <v>165</v>
      </c>
      <c r="AT244" s="245" t="s">
        <v>160</v>
      </c>
      <c r="AU244" s="245" t="s">
        <v>87</v>
      </c>
      <c r="AY244" s="16" t="s">
        <v>158</v>
      </c>
      <c r="BE244" s="246">
        <f>IF(N244="základní",J244,0)</f>
        <v>0</v>
      </c>
      <c r="BF244" s="246">
        <f>IF(N244="snížená",J244,0)</f>
        <v>0</v>
      </c>
      <c r="BG244" s="246">
        <f>IF(N244="zákl. přenesená",J244,0)</f>
        <v>0</v>
      </c>
      <c r="BH244" s="246">
        <f>IF(N244="sníž. přenesená",J244,0)</f>
        <v>0</v>
      </c>
      <c r="BI244" s="246">
        <f>IF(N244="nulová",J244,0)</f>
        <v>0</v>
      </c>
      <c r="BJ244" s="16" t="s">
        <v>85</v>
      </c>
      <c r="BK244" s="246">
        <f>ROUND(I244*H244,2)</f>
        <v>0</v>
      </c>
      <c r="BL244" s="16" t="s">
        <v>165</v>
      </c>
      <c r="BM244" s="245" t="s">
        <v>365</v>
      </c>
    </row>
    <row r="245" s="13" customFormat="1">
      <c r="A245" s="13"/>
      <c r="B245" s="247"/>
      <c r="C245" s="248"/>
      <c r="D245" s="249" t="s">
        <v>167</v>
      </c>
      <c r="E245" s="250" t="s">
        <v>1</v>
      </c>
      <c r="F245" s="251" t="s">
        <v>366</v>
      </c>
      <c r="G245" s="248"/>
      <c r="H245" s="252">
        <v>87.299999999999997</v>
      </c>
      <c r="I245" s="253"/>
      <c r="J245" s="248"/>
      <c r="K245" s="248"/>
      <c r="L245" s="254"/>
      <c r="M245" s="255"/>
      <c r="N245" s="256"/>
      <c r="O245" s="256"/>
      <c r="P245" s="256"/>
      <c r="Q245" s="256"/>
      <c r="R245" s="256"/>
      <c r="S245" s="256"/>
      <c r="T245" s="257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8" t="s">
        <v>167</v>
      </c>
      <c r="AU245" s="258" t="s">
        <v>87</v>
      </c>
      <c r="AV245" s="13" t="s">
        <v>87</v>
      </c>
      <c r="AW245" s="13" t="s">
        <v>33</v>
      </c>
      <c r="AX245" s="13" t="s">
        <v>85</v>
      </c>
      <c r="AY245" s="258" t="s">
        <v>158</v>
      </c>
    </row>
    <row r="246" s="2" customFormat="1" ht="21.75" customHeight="1">
      <c r="A246" s="37"/>
      <c r="B246" s="38"/>
      <c r="C246" s="234" t="s">
        <v>367</v>
      </c>
      <c r="D246" s="234" t="s">
        <v>160</v>
      </c>
      <c r="E246" s="235" t="s">
        <v>368</v>
      </c>
      <c r="F246" s="236" t="s">
        <v>369</v>
      </c>
      <c r="G246" s="237" t="s">
        <v>163</v>
      </c>
      <c r="H246" s="238">
        <v>187.30000000000001</v>
      </c>
      <c r="I246" s="239"/>
      <c r="J246" s="240">
        <f>ROUND(I246*H246,2)</f>
        <v>0</v>
      </c>
      <c r="K246" s="236" t="s">
        <v>309</v>
      </c>
      <c r="L246" s="43"/>
      <c r="M246" s="241" t="s">
        <v>1</v>
      </c>
      <c r="N246" s="242" t="s">
        <v>42</v>
      </c>
      <c r="O246" s="90"/>
      <c r="P246" s="243">
        <f>O246*H246</f>
        <v>0</v>
      </c>
      <c r="Q246" s="243">
        <v>4.0000000000000003E-05</v>
      </c>
      <c r="R246" s="243">
        <f>Q246*H246</f>
        <v>0.0074920000000000013</v>
      </c>
      <c r="S246" s="243">
        <v>0</v>
      </c>
      <c r="T246" s="244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45" t="s">
        <v>165</v>
      </c>
      <c r="AT246" s="245" t="s">
        <v>160</v>
      </c>
      <c r="AU246" s="245" t="s">
        <v>87</v>
      </c>
      <c r="AY246" s="16" t="s">
        <v>158</v>
      </c>
      <c r="BE246" s="246">
        <f>IF(N246="základní",J246,0)</f>
        <v>0</v>
      </c>
      <c r="BF246" s="246">
        <f>IF(N246="snížená",J246,0)</f>
        <v>0</v>
      </c>
      <c r="BG246" s="246">
        <f>IF(N246="zákl. přenesená",J246,0)</f>
        <v>0</v>
      </c>
      <c r="BH246" s="246">
        <f>IF(N246="sníž. přenesená",J246,0)</f>
        <v>0</v>
      </c>
      <c r="BI246" s="246">
        <f>IF(N246="nulová",J246,0)</f>
        <v>0</v>
      </c>
      <c r="BJ246" s="16" t="s">
        <v>85</v>
      </c>
      <c r="BK246" s="246">
        <f>ROUND(I246*H246,2)</f>
        <v>0</v>
      </c>
      <c r="BL246" s="16" t="s">
        <v>165</v>
      </c>
      <c r="BM246" s="245" t="s">
        <v>370</v>
      </c>
    </row>
    <row r="247" s="13" customFormat="1">
      <c r="A247" s="13"/>
      <c r="B247" s="247"/>
      <c r="C247" s="248"/>
      <c r="D247" s="249" t="s">
        <v>167</v>
      </c>
      <c r="E247" s="250" t="s">
        <v>1</v>
      </c>
      <c r="F247" s="251" t="s">
        <v>371</v>
      </c>
      <c r="G247" s="248"/>
      <c r="H247" s="252">
        <v>187.30000000000001</v>
      </c>
      <c r="I247" s="253"/>
      <c r="J247" s="248"/>
      <c r="K247" s="248"/>
      <c r="L247" s="254"/>
      <c r="M247" s="255"/>
      <c r="N247" s="256"/>
      <c r="O247" s="256"/>
      <c r="P247" s="256"/>
      <c r="Q247" s="256"/>
      <c r="R247" s="256"/>
      <c r="S247" s="256"/>
      <c r="T247" s="25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8" t="s">
        <v>167</v>
      </c>
      <c r="AU247" s="258" t="s">
        <v>87</v>
      </c>
      <c r="AV247" s="13" t="s">
        <v>87</v>
      </c>
      <c r="AW247" s="13" t="s">
        <v>33</v>
      </c>
      <c r="AX247" s="13" t="s">
        <v>85</v>
      </c>
      <c r="AY247" s="258" t="s">
        <v>158</v>
      </c>
    </row>
    <row r="248" s="2" customFormat="1" ht="16.5" customHeight="1">
      <c r="A248" s="37"/>
      <c r="B248" s="38"/>
      <c r="C248" s="234" t="s">
        <v>372</v>
      </c>
      <c r="D248" s="234" t="s">
        <v>160</v>
      </c>
      <c r="E248" s="235" t="s">
        <v>373</v>
      </c>
      <c r="F248" s="236" t="s">
        <v>374</v>
      </c>
      <c r="G248" s="237" t="s">
        <v>163</v>
      </c>
      <c r="H248" s="238">
        <v>19.739999999999998</v>
      </c>
      <c r="I248" s="239"/>
      <c r="J248" s="240">
        <f>ROUND(I248*H248,2)</f>
        <v>0</v>
      </c>
      <c r="K248" s="236" t="s">
        <v>164</v>
      </c>
      <c r="L248" s="43"/>
      <c r="M248" s="241" t="s">
        <v>1</v>
      </c>
      <c r="N248" s="242" t="s">
        <v>42</v>
      </c>
      <c r="O248" s="90"/>
      <c r="P248" s="243">
        <f>O248*H248</f>
        <v>0</v>
      </c>
      <c r="Q248" s="243">
        <v>0</v>
      </c>
      <c r="R248" s="243">
        <f>Q248*H248</f>
        <v>0</v>
      </c>
      <c r="S248" s="243">
        <v>0.13100000000000001</v>
      </c>
      <c r="T248" s="244">
        <f>S248*H248</f>
        <v>2.5859399999999999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45" t="s">
        <v>165</v>
      </c>
      <c r="AT248" s="245" t="s">
        <v>160</v>
      </c>
      <c r="AU248" s="245" t="s">
        <v>87</v>
      </c>
      <c r="AY248" s="16" t="s">
        <v>158</v>
      </c>
      <c r="BE248" s="246">
        <f>IF(N248="základní",J248,0)</f>
        <v>0</v>
      </c>
      <c r="BF248" s="246">
        <f>IF(N248="snížená",J248,0)</f>
        <v>0</v>
      </c>
      <c r="BG248" s="246">
        <f>IF(N248="zákl. přenesená",J248,0)</f>
        <v>0</v>
      </c>
      <c r="BH248" s="246">
        <f>IF(N248="sníž. přenesená",J248,0)</f>
        <v>0</v>
      </c>
      <c r="BI248" s="246">
        <f>IF(N248="nulová",J248,0)</f>
        <v>0</v>
      </c>
      <c r="BJ248" s="16" t="s">
        <v>85</v>
      </c>
      <c r="BK248" s="246">
        <f>ROUND(I248*H248,2)</f>
        <v>0</v>
      </c>
      <c r="BL248" s="16" t="s">
        <v>165</v>
      </c>
      <c r="BM248" s="245" t="s">
        <v>375</v>
      </c>
    </row>
    <row r="249" s="13" customFormat="1">
      <c r="A249" s="13"/>
      <c r="B249" s="247"/>
      <c r="C249" s="248"/>
      <c r="D249" s="249" t="s">
        <v>167</v>
      </c>
      <c r="E249" s="250" t="s">
        <v>1</v>
      </c>
      <c r="F249" s="251" t="s">
        <v>376</v>
      </c>
      <c r="G249" s="248"/>
      <c r="H249" s="252">
        <v>19.739999999999998</v>
      </c>
      <c r="I249" s="253"/>
      <c r="J249" s="248"/>
      <c r="K249" s="248"/>
      <c r="L249" s="254"/>
      <c r="M249" s="255"/>
      <c r="N249" s="256"/>
      <c r="O249" s="256"/>
      <c r="P249" s="256"/>
      <c r="Q249" s="256"/>
      <c r="R249" s="256"/>
      <c r="S249" s="256"/>
      <c r="T249" s="25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8" t="s">
        <v>167</v>
      </c>
      <c r="AU249" s="258" t="s">
        <v>87</v>
      </c>
      <c r="AV249" s="13" t="s">
        <v>87</v>
      </c>
      <c r="AW249" s="13" t="s">
        <v>33</v>
      </c>
      <c r="AX249" s="13" t="s">
        <v>85</v>
      </c>
      <c r="AY249" s="258" t="s">
        <v>158</v>
      </c>
    </row>
    <row r="250" s="2" customFormat="1" ht="21.75" customHeight="1">
      <c r="A250" s="37"/>
      <c r="B250" s="38"/>
      <c r="C250" s="234" t="s">
        <v>377</v>
      </c>
      <c r="D250" s="234" t="s">
        <v>160</v>
      </c>
      <c r="E250" s="235" t="s">
        <v>378</v>
      </c>
      <c r="F250" s="236" t="s">
        <v>379</v>
      </c>
      <c r="G250" s="237" t="s">
        <v>350</v>
      </c>
      <c r="H250" s="238">
        <v>15.518000000000001</v>
      </c>
      <c r="I250" s="239"/>
      <c r="J250" s="240">
        <f>ROUND(I250*H250,2)</f>
        <v>0</v>
      </c>
      <c r="K250" s="236" t="s">
        <v>271</v>
      </c>
      <c r="L250" s="43"/>
      <c r="M250" s="241" t="s">
        <v>1</v>
      </c>
      <c r="N250" s="242" t="s">
        <v>42</v>
      </c>
      <c r="O250" s="90"/>
      <c r="P250" s="243">
        <f>O250*H250</f>
        <v>0</v>
      </c>
      <c r="Q250" s="243">
        <v>0</v>
      </c>
      <c r="R250" s="243">
        <f>Q250*H250</f>
        <v>0</v>
      </c>
      <c r="S250" s="243">
        <v>2.2000000000000002</v>
      </c>
      <c r="T250" s="244">
        <f>S250*H250</f>
        <v>34.139600000000002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45" t="s">
        <v>165</v>
      </c>
      <c r="AT250" s="245" t="s">
        <v>160</v>
      </c>
      <c r="AU250" s="245" t="s">
        <v>87</v>
      </c>
      <c r="AY250" s="16" t="s">
        <v>158</v>
      </c>
      <c r="BE250" s="246">
        <f>IF(N250="základní",J250,0)</f>
        <v>0</v>
      </c>
      <c r="BF250" s="246">
        <f>IF(N250="snížená",J250,0)</f>
        <v>0</v>
      </c>
      <c r="BG250" s="246">
        <f>IF(N250="zákl. přenesená",J250,0)</f>
        <v>0</v>
      </c>
      <c r="BH250" s="246">
        <f>IF(N250="sníž. přenesená",J250,0)</f>
        <v>0</v>
      </c>
      <c r="BI250" s="246">
        <f>IF(N250="nulová",J250,0)</f>
        <v>0</v>
      </c>
      <c r="BJ250" s="16" t="s">
        <v>85</v>
      </c>
      <c r="BK250" s="246">
        <f>ROUND(I250*H250,2)</f>
        <v>0</v>
      </c>
      <c r="BL250" s="16" t="s">
        <v>165</v>
      </c>
      <c r="BM250" s="245" t="s">
        <v>380</v>
      </c>
    </row>
    <row r="251" s="13" customFormat="1">
      <c r="A251" s="13"/>
      <c r="B251" s="247"/>
      <c r="C251" s="248"/>
      <c r="D251" s="249" t="s">
        <v>167</v>
      </c>
      <c r="E251" s="250" t="s">
        <v>1</v>
      </c>
      <c r="F251" s="251" t="s">
        <v>381</v>
      </c>
      <c r="G251" s="248"/>
      <c r="H251" s="252">
        <v>5.3609999999999998</v>
      </c>
      <c r="I251" s="253"/>
      <c r="J251" s="248"/>
      <c r="K251" s="248"/>
      <c r="L251" s="254"/>
      <c r="M251" s="255"/>
      <c r="N251" s="256"/>
      <c r="O251" s="256"/>
      <c r="P251" s="256"/>
      <c r="Q251" s="256"/>
      <c r="R251" s="256"/>
      <c r="S251" s="256"/>
      <c r="T251" s="257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8" t="s">
        <v>167</v>
      </c>
      <c r="AU251" s="258" t="s">
        <v>87</v>
      </c>
      <c r="AV251" s="13" t="s">
        <v>87</v>
      </c>
      <c r="AW251" s="13" t="s">
        <v>33</v>
      </c>
      <c r="AX251" s="13" t="s">
        <v>77</v>
      </c>
      <c r="AY251" s="258" t="s">
        <v>158</v>
      </c>
    </row>
    <row r="252" s="13" customFormat="1">
      <c r="A252" s="13"/>
      <c r="B252" s="247"/>
      <c r="C252" s="248"/>
      <c r="D252" s="249" t="s">
        <v>167</v>
      </c>
      <c r="E252" s="250" t="s">
        <v>1</v>
      </c>
      <c r="F252" s="251" t="s">
        <v>382</v>
      </c>
      <c r="G252" s="248"/>
      <c r="H252" s="252">
        <v>10.157</v>
      </c>
      <c r="I252" s="253"/>
      <c r="J252" s="248"/>
      <c r="K252" s="248"/>
      <c r="L252" s="254"/>
      <c r="M252" s="255"/>
      <c r="N252" s="256"/>
      <c r="O252" s="256"/>
      <c r="P252" s="256"/>
      <c r="Q252" s="256"/>
      <c r="R252" s="256"/>
      <c r="S252" s="256"/>
      <c r="T252" s="257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8" t="s">
        <v>167</v>
      </c>
      <c r="AU252" s="258" t="s">
        <v>87</v>
      </c>
      <c r="AV252" s="13" t="s">
        <v>87</v>
      </c>
      <c r="AW252" s="13" t="s">
        <v>33</v>
      </c>
      <c r="AX252" s="13" t="s">
        <v>77</v>
      </c>
      <c r="AY252" s="258" t="s">
        <v>158</v>
      </c>
    </row>
    <row r="253" s="14" customFormat="1">
      <c r="A253" s="14"/>
      <c r="B253" s="269"/>
      <c r="C253" s="270"/>
      <c r="D253" s="249" t="s">
        <v>167</v>
      </c>
      <c r="E253" s="271" t="s">
        <v>1</v>
      </c>
      <c r="F253" s="272" t="s">
        <v>257</v>
      </c>
      <c r="G253" s="270"/>
      <c r="H253" s="273">
        <v>15.518000000000001</v>
      </c>
      <c r="I253" s="274"/>
      <c r="J253" s="270"/>
      <c r="K253" s="270"/>
      <c r="L253" s="275"/>
      <c r="M253" s="276"/>
      <c r="N253" s="277"/>
      <c r="O253" s="277"/>
      <c r="P253" s="277"/>
      <c r="Q253" s="277"/>
      <c r="R253" s="277"/>
      <c r="S253" s="277"/>
      <c r="T253" s="278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79" t="s">
        <v>167</v>
      </c>
      <c r="AU253" s="279" t="s">
        <v>87</v>
      </c>
      <c r="AV253" s="14" t="s">
        <v>165</v>
      </c>
      <c r="AW253" s="14" t="s">
        <v>33</v>
      </c>
      <c r="AX253" s="14" t="s">
        <v>85</v>
      </c>
      <c r="AY253" s="279" t="s">
        <v>158</v>
      </c>
    </row>
    <row r="254" s="2" customFormat="1" ht="21.75" customHeight="1">
      <c r="A254" s="37"/>
      <c r="B254" s="38"/>
      <c r="C254" s="234" t="s">
        <v>383</v>
      </c>
      <c r="D254" s="234" t="s">
        <v>160</v>
      </c>
      <c r="E254" s="235" t="s">
        <v>384</v>
      </c>
      <c r="F254" s="236" t="s">
        <v>385</v>
      </c>
      <c r="G254" s="237" t="s">
        <v>163</v>
      </c>
      <c r="H254" s="238">
        <v>16.050000000000001</v>
      </c>
      <c r="I254" s="239"/>
      <c r="J254" s="240">
        <f>ROUND(I254*H254,2)</f>
        <v>0</v>
      </c>
      <c r="K254" s="236" t="s">
        <v>164</v>
      </c>
      <c r="L254" s="43"/>
      <c r="M254" s="241" t="s">
        <v>1</v>
      </c>
      <c r="N254" s="242" t="s">
        <v>42</v>
      </c>
      <c r="O254" s="90"/>
      <c r="P254" s="243">
        <f>O254*H254</f>
        <v>0</v>
      </c>
      <c r="Q254" s="243">
        <v>0</v>
      </c>
      <c r="R254" s="243">
        <f>Q254*H254</f>
        <v>0</v>
      </c>
      <c r="S254" s="243">
        <v>0.035000000000000003</v>
      </c>
      <c r="T254" s="244">
        <f>S254*H254</f>
        <v>0.56175000000000008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45" t="s">
        <v>165</v>
      </c>
      <c r="AT254" s="245" t="s">
        <v>160</v>
      </c>
      <c r="AU254" s="245" t="s">
        <v>87</v>
      </c>
      <c r="AY254" s="16" t="s">
        <v>158</v>
      </c>
      <c r="BE254" s="246">
        <f>IF(N254="základní",J254,0)</f>
        <v>0</v>
      </c>
      <c r="BF254" s="246">
        <f>IF(N254="snížená",J254,0)</f>
        <v>0</v>
      </c>
      <c r="BG254" s="246">
        <f>IF(N254="zákl. přenesená",J254,0)</f>
        <v>0</v>
      </c>
      <c r="BH254" s="246">
        <f>IF(N254="sníž. přenesená",J254,0)</f>
        <v>0</v>
      </c>
      <c r="BI254" s="246">
        <f>IF(N254="nulová",J254,0)</f>
        <v>0</v>
      </c>
      <c r="BJ254" s="16" t="s">
        <v>85</v>
      </c>
      <c r="BK254" s="246">
        <f>ROUND(I254*H254,2)</f>
        <v>0</v>
      </c>
      <c r="BL254" s="16" t="s">
        <v>165</v>
      </c>
      <c r="BM254" s="245" t="s">
        <v>386</v>
      </c>
    </row>
    <row r="255" s="13" customFormat="1">
      <c r="A255" s="13"/>
      <c r="B255" s="247"/>
      <c r="C255" s="248"/>
      <c r="D255" s="249" t="s">
        <v>167</v>
      </c>
      <c r="E255" s="250" t="s">
        <v>1</v>
      </c>
      <c r="F255" s="251" t="s">
        <v>387</v>
      </c>
      <c r="G255" s="248"/>
      <c r="H255" s="252">
        <v>16.050000000000001</v>
      </c>
      <c r="I255" s="253"/>
      <c r="J255" s="248"/>
      <c r="K255" s="248"/>
      <c r="L255" s="254"/>
      <c r="M255" s="255"/>
      <c r="N255" s="256"/>
      <c r="O255" s="256"/>
      <c r="P255" s="256"/>
      <c r="Q255" s="256"/>
      <c r="R255" s="256"/>
      <c r="S255" s="256"/>
      <c r="T255" s="257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8" t="s">
        <v>167</v>
      </c>
      <c r="AU255" s="258" t="s">
        <v>87</v>
      </c>
      <c r="AV255" s="13" t="s">
        <v>87</v>
      </c>
      <c r="AW255" s="13" t="s">
        <v>33</v>
      </c>
      <c r="AX255" s="13" t="s">
        <v>85</v>
      </c>
      <c r="AY255" s="258" t="s">
        <v>158</v>
      </c>
    </row>
    <row r="256" s="2" customFormat="1" ht="16.5" customHeight="1">
      <c r="A256" s="37"/>
      <c r="B256" s="38"/>
      <c r="C256" s="234" t="s">
        <v>388</v>
      </c>
      <c r="D256" s="234" t="s">
        <v>160</v>
      </c>
      <c r="E256" s="235" t="s">
        <v>389</v>
      </c>
      <c r="F256" s="236" t="s">
        <v>390</v>
      </c>
      <c r="G256" s="237" t="s">
        <v>163</v>
      </c>
      <c r="H256" s="238">
        <v>18</v>
      </c>
      <c r="I256" s="239"/>
      <c r="J256" s="240">
        <f>ROUND(I256*H256,2)</f>
        <v>0</v>
      </c>
      <c r="K256" s="236" t="s">
        <v>309</v>
      </c>
      <c r="L256" s="43"/>
      <c r="M256" s="241" t="s">
        <v>1</v>
      </c>
      <c r="N256" s="242" t="s">
        <v>42</v>
      </c>
      <c r="O256" s="90"/>
      <c r="P256" s="243">
        <f>O256*H256</f>
        <v>0</v>
      </c>
      <c r="Q256" s="243">
        <v>0</v>
      </c>
      <c r="R256" s="243">
        <f>Q256*H256</f>
        <v>0</v>
      </c>
      <c r="S256" s="243">
        <v>0.075999999999999998</v>
      </c>
      <c r="T256" s="244">
        <f>S256*H256</f>
        <v>1.3679999999999999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45" t="s">
        <v>165</v>
      </c>
      <c r="AT256" s="245" t="s">
        <v>160</v>
      </c>
      <c r="AU256" s="245" t="s">
        <v>87</v>
      </c>
      <c r="AY256" s="16" t="s">
        <v>158</v>
      </c>
      <c r="BE256" s="246">
        <f>IF(N256="základní",J256,0)</f>
        <v>0</v>
      </c>
      <c r="BF256" s="246">
        <f>IF(N256="snížená",J256,0)</f>
        <v>0</v>
      </c>
      <c r="BG256" s="246">
        <f>IF(N256="zákl. přenesená",J256,0)</f>
        <v>0</v>
      </c>
      <c r="BH256" s="246">
        <f>IF(N256="sníž. přenesená",J256,0)</f>
        <v>0</v>
      </c>
      <c r="BI256" s="246">
        <f>IF(N256="nulová",J256,0)</f>
        <v>0</v>
      </c>
      <c r="BJ256" s="16" t="s">
        <v>85</v>
      </c>
      <c r="BK256" s="246">
        <f>ROUND(I256*H256,2)</f>
        <v>0</v>
      </c>
      <c r="BL256" s="16" t="s">
        <v>165</v>
      </c>
      <c r="BM256" s="245" t="s">
        <v>391</v>
      </c>
    </row>
    <row r="257" s="13" customFormat="1">
      <c r="A257" s="13"/>
      <c r="B257" s="247"/>
      <c r="C257" s="248"/>
      <c r="D257" s="249" t="s">
        <v>167</v>
      </c>
      <c r="E257" s="250" t="s">
        <v>1</v>
      </c>
      <c r="F257" s="251" t="s">
        <v>392</v>
      </c>
      <c r="G257" s="248"/>
      <c r="H257" s="252">
        <v>10</v>
      </c>
      <c r="I257" s="253"/>
      <c r="J257" s="248"/>
      <c r="K257" s="248"/>
      <c r="L257" s="254"/>
      <c r="M257" s="255"/>
      <c r="N257" s="256"/>
      <c r="O257" s="256"/>
      <c r="P257" s="256"/>
      <c r="Q257" s="256"/>
      <c r="R257" s="256"/>
      <c r="S257" s="256"/>
      <c r="T257" s="25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8" t="s">
        <v>167</v>
      </c>
      <c r="AU257" s="258" t="s">
        <v>87</v>
      </c>
      <c r="AV257" s="13" t="s">
        <v>87</v>
      </c>
      <c r="AW257" s="13" t="s">
        <v>33</v>
      </c>
      <c r="AX257" s="13" t="s">
        <v>77</v>
      </c>
      <c r="AY257" s="258" t="s">
        <v>158</v>
      </c>
    </row>
    <row r="258" s="13" customFormat="1">
      <c r="A258" s="13"/>
      <c r="B258" s="247"/>
      <c r="C258" s="248"/>
      <c r="D258" s="249" t="s">
        <v>167</v>
      </c>
      <c r="E258" s="250" t="s">
        <v>1</v>
      </c>
      <c r="F258" s="251" t="s">
        <v>393</v>
      </c>
      <c r="G258" s="248"/>
      <c r="H258" s="252">
        <v>8</v>
      </c>
      <c r="I258" s="253"/>
      <c r="J258" s="248"/>
      <c r="K258" s="248"/>
      <c r="L258" s="254"/>
      <c r="M258" s="255"/>
      <c r="N258" s="256"/>
      <c r="O258" s="256"/>
      <c r="P258" s="256"/>
      <c r="Q258" s="256"/>
      <c r="R258" s="256"/>
      <c r="S258" s="256"/>
      <c r="T258" s="257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8" t="s">
        <v>167</v>
      </c>
      <c r="AU258" s="258" t="s">
        <v>87</v>
      </c>
      <c r="AV258" s="13" t="s">
        <v>87</v>
      </c>
      <c r="AW258" s="13" t="s">
        <v>33</v>
      </c>
      <c r="AX258" s="13" t="s">
        <v>77</v>
      </c>
      <c r="AY258" s="258" t="s">
        <v>158</v>
      </c>
    </row>
    <row r="259" s="14" customFormat="1">
      <c r="A259" s="14"/>
      <c r="B259" s="269"/>
      <c r="C259" s="270"/>
      <c r="D259" s="249" t="s">
        <v>167</v>
      </c>
      <c r="E259" s="271" t="s">
        <v>1</v>
      </c>
      <c r="F259" s="272" t="s">
        <v>257</v>
      </c>
      <c r="G259" s="270"/>
      <c r="H259" s="273">
        <v>18</v>
      </c>
      <c r="I259" s="274"/>
      <c r="J259" s="270"/>
      <c r="K259" s="270"/>
      <c r="L259" s="275"/>
      <c r="M259" s="276"/>
      <c r="N259" s="277"/>
      <c r="O259" s="277"/>
      <c r="P259" s="277"/>
      <c r="Q259" s="277"/>
      <c r="R259" s="277"/>
      <c r="S259" s="277"/>
      <c r="T259" s="278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79" t="s">
        <v>167</v>
      </c>
      <c r="AU259" s="279" t="s">
        <v>87</v>
      </c>
      <c r="AV259" s="14" t="s">
        <v>165</v>
      </c>
      <c r="AW259" s="14" t="s">
        <v>33</v>
      </c>
      <c r="AX259" s="14" t="s">
        <v>85</v>
      </c>
      <c r="AY259" s="279" t="s">
        <v>158</v>
      </c>
    </row>
    <row r="260" s="2" customFormat="1" ht="21.75" customHeight="1">
      <c r="A260" s="37"/>
      <c r="B260" s="38"/>
      <c r="C260" s="234" t="s">
        <v>394</v>
      </c>
      <c r="D260" s="234" t="s">
        <v>160</v>
      </c>
      <c r="E260" s="235" t="s">
        <v>395</v>
      </c>
      <c r="F260" s="236" t="s">
        <v>396</v>
      </c>
      <c r="G260" s="237" t="s">
        <v>350</v>
      </c>
      <c r="H260" s="238">
        <v>1.3</v>
      </c>
      <c r="I260" s="239"/>
      <c r="J260" s="240">
        <f>ROUND(I260*H260,2)</f>
        <v>0</v>
      </c>
      <c r="K260" s="236" t="s">
        <v>164</v>
      </c>
      <c r="L260" s="43"/>
      <c r="M260" s="241" t="s">
        <v>1</v>
      </c>
      <c r="N260" s="242" t="s">
        <v>42</v>
      </c>
      <c r="O260" s="90"/>
      <c r="P260" s="243">
        <f>O260*H260</f>
        <v>0</v>
      </c>
      <c r="Q260" s="243">
        <v>0</v>
      </c>
      <c r="R260" s="243">
        <f>Q260*H260</f>
        <v>0</v>
      </c>
      <c r="S260" s="243">
        <v>1.8</v>
      </c>
      <c r="T260" s="244">
        <f>S260*H260</f>
        <v>2.3400000000000003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45" t="s">
        <v>165</v>
      </c>
      <c r="AT260" s="245" t="s">
        <v>160</v>
      </c>
      <c r="AU260" s="245" t="s">
        <v>87</v>
      </c>
      <c r="AY260" s="16" t="s">
        <v>158</v>
      </c>
      <c r="BE260" s="246">
        <f>IF(N260="základní",J260,0)</f>
        <v>0</v>
      </c>
      <c r="BF260" s="246">
        <f>IF(N260="snížená",J260,0)</f>
        <v>0</v>
      </c>
      <c r="BG260" s="246">
        <f>IF(N260="zákl. přenesená",J260,0)</f>
        <v>0</v>
      </c>
      <c r="BH260" s="246">
        <f>IF(N260="sníž. přenesená",J260,0)</f>
        <v>0</v>
      </c>
      <c r="BI260" s="246">
        <f>IF(N260="nulová",J260,0)</f>
        <v>0</v>
      </c>
      <c r="BJ260" s="16" t="s">
        <v>85</v>
      </c>
      <c r="BK260" s="246">
        <f>ROUND(I260*H260,2)</f>
        <v>0</v>
      </c>
      <c r="BL260" s="16" t="s">
        <v>165</v>
      </c>
      <c r="BM260" s="245" t="s">
        <v>397</v>
      </c>
    </row>
    <row r="261" s="13" customFormat="1">
      <c r="A261" s="13"/>
      <c r="B261" s="247"/>
      <c r="C261" s="248"/>
      <c r="D261" s="249" t="s">
        <v>167</v>
      </c>
      <c r="E261" s="250" t="s">
        <v>1</v>
      </c>
      <c r="F261" s="251" t="s">
        <v>398</v>
      </c>
      <c r="G261" s="248"/>
      <c r="H261" s="252">
        <v>1.3</v>
      </c>
      <c r="I261" s="253"/>
      <c r="J261" s="248"/>
      <c r="K261" s="248"/>
      <c r="L261" s="254"/>
      <c r="M261" s="255"/>
      <c r="N261" s="256"/>
      <c r="O261" s="256"/>
      <c r="P261" s="256"/>
      <c r="Q261" s="256"/>
      <c r="R261" s="256"/>
      <c r="S261" s="256"/>
      <c r="T261" s="25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8" t="s">
        <v>167</v>
      </c>
      <c r="AU261" s="258" t="s">
        <v>87</v>
      </c>
      <c r="AV261" s="13" t="s">
        <v>87</v>
      </c>
      <c r="AW261" s="13" t="s">
        <v>33</v>
      </c>
      <c r="AX261" s="13" t="s">
        <v>85</v>
      </c>
      <c r="AY261" s="258" t="s">
        <v>158</v>
      </c>
    </row>
    <row r="262" s="2" customFormat="1" ht="21.75" customHeight="1">
      <c r="A262" s="37"/>
      <c r="B262" s="38"/>
      <c r="C262" s="234" t="s">
        <v>399</v>
      </c>
      <c r="D262" s="234" t="s">
        <v>160</v>
      </c>
      <c r="E262" s="235" t="s">
        <v>400</v>
      </c>
      <c r="F262" s="236" t="s">
        <v>401</v>
      </c>
      <c r="G262" s="237" t="s">
        <v>163</v>
      </c>
      <c r="H262" s="238">
        <v>165.75999999999999</v>
      </c>
      <c r="I262" s="239"/>
      <c r="J262" s="240">
        <f>ROUND(I262*H262,2)</f>
        <v>0</v>
      </c>
      <c r="K262" s="236" t="s">
        <v>309</v>
      </c>
      <c r="L262" s="43"/>
      <c r="M262" s="241" t="s">
        <v>1</v>
      </c>
      <c r="N262" s="242" t="s">
        <v>42</v>
      </c>
      <c r="O262" s="90"/>
      <c r="P262" s="243">
        <f>O262*H262</f>
        <v>0</v>
      </c>
      <c r="Q262" s="243">
        <v>0</v>
      </c>
      <c r="R262" s="243">
        <f>Q262*H262</f>
        <v>0</v>
      </c>
      <c r="S262" s="243">
        <v>0.01</v>
      </c>
      <c r="T262" s="244">
        <f>S262*H262</f>
        <v>1.6576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45" t="s">
        <v>165</v>
      </c>
      <c r="AT262" s="245" t="s">
        <v>160</v>
      </c>
      <c r="AU262" s="245" t="s">
        <v>87</v>
      </c>
      <c r="AY262" s="16" t="s">
        <v>158</v>
      </c>
      <c r="BE262" s="246">
        <f>IF(N262="základní",J262,0)</f>
        <v>0</v>
      </c>
      <c r="BF262" s="246">
        <f>IF(N262="snížená",J262,0)</f>
        <v>0</v>
      </c>
      <c r="BG262" s="246">
        <f>IF(N262="zákl. přenesená",J262,0)</f>
        <v>0</v>
      </c>
      <c r="BH262" s="246">
        <f>IF(N262="sníž. přenesená",J262,0)</f>
        <v>0</v>
      </c>
      <c r="BI262" s="246">
        <f>IF(N262="nulová",J262,0)</f>
        <v>0</v>
      </c>
      <c r="BJ262" s="16" t="s">
        <v>85</v>
      </c>
      <c r="BK262" s="246">
        <f>ROUND(I262*H262,2)</f>
        <v>0</v>
      </c>
      <c r="BL262" s="16" t="s">
        <v>165</v>
      </c>
      <c r="BM262" s="245" t="s">
        <v>402</v>
      </c>
    </row>
    <row r="263" s="13" customFormat="1">
      <c r="A263" s="13"/>
      <c r="B263" s="247"/>
      <c r="C263" s="248"/>
      <c r="D263" s="249" t="s">
        <v>167</v>
      </c>
      <c r="E263" s="250" t="s">
        <v>1</v>
      </c>
      <c r="F263" s="251" t="s">
        <v>403</v>
      </c>
      <c r="G263" s="248"/>
      <c r="H263" s="252">
        <v>149.41999999999999</v>
      </c>
      <c r="I263" s="253"/>
      <c r="J263" s="248"/>
      <c r="K263" s="248"/>
      <c r="L263" s="254"/>
      <c r="M263" s="255"/>
      <c r="N263" s="256"/>
      <c r="O263" s="256"/>
      <c r="P263" s="256"/>
      <c r="Q263" s="256"/>
      <c r="R263" s="256"/>
      <c r="S263" s="256"/>
      <c r="T263" s="257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8" t="s">
        <v>167</v>
      </c>
      <c r="AU263" s="258" t="s">
        <v>87</v>
      </c>
      <c r="AV263" s="13" t="s">
        <v>87</v>
      </c>
      <c r="AW263" s="13" t="s">
        <v>33</v>
      </c>
      <c r="AX263" s="13" t="s">
        <v>77</v>
      </c>
      <c r="AY263" s="258" t="s">
        <v>158</v>
      </c>
    </row>
    <row r="264" s="13" customFormat="1">
      <c r="A264" s="13"/>
      <c r="B264" s="247"/>
      <c r="C264" s="248"/>
      <c r="D264" s="249" t="s">
        <v>167</v>
      </c>
      <c r="E264" s="250" t="s">
        <v>1</v>
      </c>
      <c r="F264" s="251" t="s">
        <v>332</v>
      </c>
      <c r="G264" s="248"/>
      <c r="H264" s="252">
        <v>16.34</v>
      </c>
      <c r="I264" s="253"/>
      <c r="J264" s="248"/>
      <c r="K264" s="248"/>
      <c r="L264" s="254"/>
      <c r="M264" s="255"/>
      <c r="N264" s="256"/>
      <c r="O264" s="256"/>
      <c r="P264" s="256"/>
      <c r="Q264" s="256"/>
      <c r="R264" s="256"/>
      <c r="S264" s="256"/>
      <c r="T264" s="257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8" t="s">
        <v>167</v>
      </c>
      <c r="AU264" s="258" t="s">
        <v>87</v>
      </c>
      <c r="AV264" s="13" t="s">
        <v>87</v>
      </c>
      <c r="AW264" s="13" t="s">
        <v>33</v>
      </c>
      <c r="AX264" s="13" t="s">
        <v>77</v>
      </c>
      <c r="AY264" s="258" t="s">
        <v>158</v>
      </c>
    </row>
    <row r="265" s="2" customFormat="1" ht="21.75" customHeight="1">
      <c r="A265" s="37"/>
      <c r="B265" s="38"/>
      <c r="C265" s="234" t="s">
        <v>404</v>
      </c>
      <c r="D265" s="234" t="s">
        <v>160</v>
      </c>
      <c r="E265" s="235" t="s">
        <v>405</v>
      </c>
      <c r="F265" s="236" t="s">
        <v>406</v>
      </c>
      <c r="G265" s="237" t="s">
        <v>163</v>
      </c>
      <c r="H265" s="238">
        <v>28.949999999999999</v>
      </c>
      <c r="I265" s="239"/>
      <c r="J265" s="240">
        <f>ROUND(I265*H265,2)</f>
        <v>0</v>
      </c>
      <c r="K265" s="236" t="s">
        <v>164</v>
      </c>
      <c r="L265" s="43"/>
      <c r="M265" s="241" t="s">
        <v>1</v>
      </c>
      <c r="N265" s="242" t="s">
        <v>42</v>
      </c>
      <c r="O265" s="90"/>
      <c r="P265" s="243">
        <f>O265*H265</f>
        <v>0</v>
      </c>
      <c r="Q265" s="243">
        <v>0</v>
      </c>
      <c r="R265" s="243">
        <f>Q265*H265</f>
        <v>0</v>
      </c>
      <c r="S265" s="243">
        <v>0.045999999999999999</v>
      </c>
      <c r="T265" s="244">
        <f>S265*H265</f>
        <v>1.3316999999999999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45" t="s">
        <v>165</v>
      </c>
      <c r="AT265" s="245" t="s">
        <v>160</v>
      </c>
      <c r="AU265" s="245" t="s">
        <v>87</v>
      </c>
      <c r="AY265" s="16" t="s">
        <v>158</v>
      </c>
      <c r="BE265" s="246">
        <f>IF(N265="základní",J265,0)</f>
        <v>0</v>
      </c>
      <c r="BF265" s="246">
        <f>IF(N265="snížená",J265,0)</f>
        <v>0</v>
      </c>
      <c r="BG265" s="246">
        <f>IF(N265="zákl. přenesená",J265,0)</f>
        <v>0</v>
      </c>
      <c r="BH265" s="246">
        <f>IF(N265="sníž. přenesená",J265,0)</f>
        <v>0</v>
      </c>
      <c r="BI265" s="246">
        <f>IF(N265="nulová",J265,0)</f>
        <v>0</v>
      </c>
      <c r="BJ265" s="16" t="s">
        <v>85</v>
      </c>
      <c r="BK265" s="246">
        <f>ROUND(I265*H265,2)</f>
        <v>0</v>
      </c>
      <c r="BL265" s="16" t="s">
        <v>165</v>
      </c>
      <c r="BM265" s="245" t="s">
        <v>407</v>
      </c>
    </row>
    <row r="266" s="13" customFormat="1">
      <c r="A266" s="13"/>
      <c r="B266" s="247"/>
      <c r="C266" s="248"/>
      <c r="D266" s="249" t="s">
        <v>167</v>
      </c>
      <c r="E266" s="250" t="s">
        <v>1</v>
      </c>
      <c r="F266" s="251" t="s">
        <v>408</v>
      </c>
      <c r="G266" s="248"/>
      <c r="H266" s="252">
        <v>28.949999999999999</v>
      </c>
      <c r="I266" s="253"/>
      <c r="J266" s="248"/>
      <c r="K266" s="248"/>
      <c r="L266" s="254"/>
      <c r="M266" s="255"/>
      <c r="N266" s="256"/>
      <c r="O266" s="256"/>
      <c r="P266" s="256"/>
      <c r="Q266" s="256"/>
      <c r="R266" s="256"/>
      <c r="S266" s="256"/>
      <c r="T266" s="257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8" t="s">
        <v>167</v>
      </c>
      <c r="AU266" s="258" t="s">
        <v>87</v>
      </c>
      <c r="AV266" s="13" t="s">
        <v>87</v>
      </c>
      <c r="AW266" s="13" t="s">
        <v>33</v>
      </c>
      <c r="AX266" s="13" t="s">
        <v>85</v>
      </c>
      <c r="AY266" s="258" t="s">
        <v>158</v>
      </c>
    </row>
    <row r="267" s="2" customFormat="1" ht="21.75" customHeight="1">
      <c r="A267" s="37"/>
      <c r="B267" s="38"/>
      <c r="C267" s="234" t="s">
        <v>409</v>
      </c>
      <c r="D267" s="234" t="s">
        <v>160</v>
      </c>
      <c r="E267" s="235" t="s">
        <v>410</v>
      </c>
      <c r="F267" s="236" t="s">
        <v>411</v>
      </c>
      <c r="G267" s="237" t="s">
        <v>163</v>
      </c>
      <c r="H267" s="238">
        <v>76.174999999999997</v>
      </c>
      <c r="I267" s="239"/>
      <c r="J267" s="240">
        <f>ROUND(I267*H267,2)</f>
        <v>0</v>
      </c>
      <c r="K267" s="236" t="s">
        <v>164</v>
      </c>
      <c r="L267" s="43"/>
      <c r="M267" s="241" t="s">
        <v>1</v>
      </c>
      <c r="N267" s="242" t="s">
        <v>42</v>
      </c>
      <c r="O267" s="90"/>
      <c r="P267" s="243">
        <f>O267*H267</f>
        <v>0</v>
      </c>
      <c r="Q267" s="243">
        <v>0</v>
      </c>
      <c r="R267" s="243">
        <f>Q267*H267</f>
        <v>0</v>
      </c>
      <c r="S267" s="243">
        <v>0.068000000000000005</v>
      </c>
      <c r="T267" s="244">
        <f>S267*H267</f>
        <v>5.1798999999999999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45" t="s">
        <v>165</v>
      </c>
      <c r="AT267" s="245" t="s">
        <v>160</v>
      </c>
      <c r="AU267" s="245" t="s">
        <v>87</v>
      </c>
      <c r="AY267" s="16" t="s">
        <v>158</v>
      </c>
      <c r="BE267" s="246">
        <f>IF(N267="základní",J267,0)</f>
        <v>0</v>
      </c>
      <c r="BF267" s="246">
        <f>IF(N267="snížená",J267,0)</f>
        <v>0</v>
      </c>
      <c r="BG267" s="246">
        <f>IF(N267="zákl. přenesená",J267,0)</f>
        <v>0</v>
      </c>
      <c r="BH267" s="246">
        <f>IF(N267="sníž. přenesená",J267,0)</f>
        <v>0</v>
      </c>
      <c r="BI267" s="246">
        <f>IF(N267="nulová",J267,0)</f>
        <v>0</v>
      </c>
      <c r="BJ267" s="16" t="s">
        <v>85</v>
      </c>
      <c r="BK267" s="246">
        <f>ROUND(I267*H267,2)</f>
        <v>0</v>
      </c>
      <c r="BL267" s="16" t="s">
        <v>165</v>
      </c>
      <c r="BM267" s="245" t="s">
        <v>412</v>
      </c>
    </row>
    <row r="268" s="13" customFormat="1">
      <c r="A268" s="13"/>
      <c r="B268" s="247"/>
      <c r="C268" s="248"/>
      <c r="D268" s="249" t="s">
        <v>167</v>
      </c>
      <c r="E268" s="250" t="s">
        <v>1</v>
      </c>
      <c r="F268" s="251" t="s">
        <v>413</v>
      </c>
      <c r="G268" s="248"/>
      <c r="H268" s="252">
        <v>3.6000000000000001</v>
      </c>
      <c r="I268" s="253"/>
      <c r="J268" s="248"/>
      <c r="K268" s="248"/>
      <c r="L268" s="254"/>
      <c r="M268" s="255"/>
      <c r="N268" s="256"/>
      <c r="O268" s="256"/>
      <c r="P268" s="256"/>
      <c r="Q268" s="256"/>
      <c r="R268" s="256"/>
      <c r="S268" s="256"/>
      <c r="T268" s="257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8" t="s">
        <v>167</v>
      </c>
      <c r="AU268" s="258" t="s">
        <v>87</v>
      </c>
      <c r="AV268" s="13" t="s">
        <v>87</v>
      </c>
      <c r="AW268" s="13" t="s">
        <v>33</v>
      </c>
      <c r="AX268" s="13" t="s">
        <v>77</v>
      </c>
      <c r="AY268" s="258" t="s">
        <v>158</v>
      </c>
    </row>
    <row r="269" s="13" customFormat="1">
      <c r="A269" s="13"/>
      <c r="B269" s="247"/>
      <c r="C269" s="248"/>
      <c r="D269" s="249" t="s">
        <v>167</v>
      </c>
      <c r="E269" s="250" t="s">
        <v>1</v>
      </c>
      <c r="F269" s="251" t="s">
        <v>414</v>
      </c>
      <c r="G269" s="248"/>
      <c r="H269" s="252">
        <v>2.1749999999999998</v>
      </c>
      <c r="I269" s="253"/>
      <c r="J269" s="248"/>
      <c r="K269" s="248"/>
      <c r="L269" s="254"/>
      <c r="M269" s="255"/>
      <c r="N269" s="256"/>
      <c r="O269" s="256"/>
      <c r="P269" s="256"/>
      <c r="Q269" s="256"/>
      <c r="R269" s="256"/>
      <c r="S269" s="256"/>
      <c r="T269" s="257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8" t="s">
        <v>167</v>
      </c>
      <c r="AU269" s="258" t="s">
        <v>87</v>
      </c>
      <c r="AV269" s="13" t="s">
        <v>87</v>
      </c>
      <c r="AW269" s="13" t="s">
        <v>33</v>
      </c>
      <c r="AX269" s="13" t="s">
        <v>77</v>
      </c>
      <c r="AY269" s="258" t="s">
        <v>158</v>
      </c>
    </row>
    <row r="270" s="13" customFormat="1">
      <c r="A270" s="13"/>
      <c r="B270" s="247"/>
      <c r="C270" s="248"/>
      <c r="D270" s="249" t="s">
        <v>167</v>
      </c>
      <c r="E270" s="250" t="s">
        <v>1</v>
      </c>
      <c r="F270" s="251" t="s">
        <v>415</v>
      </c>
      <c r="G270" s="248"/>
      <c r="H270" s="252">
        <v>70.400000000000006</v>
      </c>
      <c r="I270" s="253"/>
      <c r="J270" s="248"/>
      <c r="K270" s="248"/>
      <c r="L270" s="254"/>
      <c r="M270" s="255"/>
      <c r="N270" s="256"/>
      <c r="O270" s="256"/>
      <c r="P270" s="256"/>
      <c r="Q270" s="256"/>
      <c r="R270" s="256"/>
      <c r="S270" s="256"/>
      <c r="T270" s="257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8" t="s">
        <v>167</v>
      </c>
      <c r="AU270" s="258" t="s">
        <v>87</v>
      </c>
      <c r="AV270" s="13" t="s">
        <v>87</v>
      </c>
      <c r="AW270" s="13" t="s">
        <v>33</v>
      </c>
      <c r="AX270" s="13" t="s">
        <v>77</v>
      </c>
      <c r="AY270" s="258" t="s">
        <v>158</v>
      </c>
    </row>
    <row r="271" s="14" customFormat="1">
      <c r="A271" s="14"/>
      <c r="B271" s="269"/>
      <c r="C271" s="270"/>
      <c r="D271" s="249" t="s">
        <v>167</v>
      </c>
      <c r="E271" s="271" t="s">
        <v>1</v>
      </c>
      <c r="F271" s="272" t="s">
        <v>257</v>
      </c>
      <c r="G271" s="270"/>
      <c r="H271" s="273">
        <v>76.175000000000011</v>
      </c>
      <c r="I271" s="274"/>
      <c r="J271" s="270"/>
      <c r="K271" s="270"/>
      <c r="L271" s="275"/>
      <c r="M271" s="276"/>
      <c r="N271" s="277"/>
      <c r="O271" s="277"/>
      <c r="P271" s="277"/>
      <c r="Q271" s="277"/>
      <c r="R271" s="277"/>
      <c r="S271" s="277"/>
      <c r="T271" s="278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79" t="s">
        <v>167</v>
      </c>
      <c r="AU271" s="279" t="s">
        <v>87</v>
      </c>
      <c r="AV271" s="14" t="s">
        <v>165</v>
      </c>
      <c r="AW271" s="14" t="s">
        <v>33</v>
      </c>
      <c r="AX271" s="14" t="s">
        <v>85</v>
      </c>
      <c r="AY271" s="279" t="s">
        <v>158</v>
      </c>
    </row>
    <row r="272" s="2" customFormat="1" ht="16.5" customHeight="1">
      <c r="A272" s="37"/>
      <c r="B272" s="38"/>
      <c r="C272" s="234" t="s">
        <v>416</v>
      </c>
      <c r="D272" s="234" t="s">
        <v>160</v>
      </c>
      <c r="E272" s="235" t="s">
        <v>417</v>
      </c>
      <c r="F272" s="236" t="s">
        <v>418</v>
      </c>
      <c r="G272" s="237" t="s">
        <v>192</v>
      </c>
      <c r="H272" s="238">
        <v>1</v>
      </c>
      <c r="I272" s="239"/>
      <c r="J272" s="240">
        <f>ROUND(I272*H272,2)</f>
        <v>0</v>
      </c>
      <c r="K272" s="236" t="s">
        <v>1</v>
      </c>
      <c r="L272" s="43"/>
      <c r="M272" s="241" t="s">
        <v>1</v>
      </c>
      <c r="N272" s="242" t="s">
        <v>42</v>
      </c>
      <c r="O272" s="90"/>
      <c r="P272" s="243">
        <f>O272*H272</f>
        <v>0</v>
      </c>
      <c r="Q272" s="243">
        <v>0</v>
      </c>
      <c r="R272" s="243">
        <f>Q272*H272</f>
        <v>0</v>
      </c>
      <c r="S272" s="243">
        <v>0</v>
      </c>
      <c r="T272" s="244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45" t="s">
        <v>165</v>
      </c>
      <c r="AT272" s="245" t="s">
        <v>160</v>
      </c>
      <c r="AU272" s="245" t="s">
        <v>87</v>
      </c>
      <c r="AY272" s="16" t="s">
        <v>158</v>
      </c>
      <c r="BE272" s="246">
        <f>IF(N272="základní",J272,0)</f>
        <v>0</v>
      </c>
      <c r="BF272" s="246">
        <f>IF(N272="snížená",J272,0)</f>
        <v>0</v>
      </c>
      <c r="BG272" s="246">
        <f>IF(N272="zákl. přenesená",J272,0)</f>
        <v>0</v>
      </c>
      <c r="BH272" s="246">
        <f>IF(N272="sníž. přenesená",J272,0)</f>
        <v>0</v>
      </c>
      <c r="BI272" s="246">
        <f>IF(N272="nulová",J272,0)</f>
        <v>0</v>
      </c>
      <c r="BJ272" s="16" t="s">
        <v>85</v>
      </c>
      <c r="BK272" s="246">
        <f>ROUND(I272*H272,2)</f>
        <v>0</v>
      </c>
      <c r="BL272" s="16" t="s">
        <v>165</v>
      </c>
      <c r="BM272" s="245" t="s">
        <v>419</v>
      </c>
    </row>
    <row r="273" s="12" customFormat="1" ht="22.8" customHeight="1">
      <c r="A273" s="12"/>
      <c r="B273" s="218"/>
      <c r="C273" s="219"/>
      <c r="D273" s="220" t="s">
        <v>76</v>
      </c>
      <c r="E273" s="232" t="s">
        <v>420</v>
      </c>
      <c r="F273" s="232" t="s">
        <v>421</v>
      </c>
      <c r="G273" s="219"/>
      <c r="H273" s="219"/>
      <c r="I273" s="222"/>
      <c r="J273" s="233">
        <f>BK273</f>
        <v>0</v>
      </c>
      <c r="K273" s="219"/>
      <c r="L273" s="224"/>
      <c r="M273" s="225"/>
      <c r="N273" s="226"/>
      <c r="O273" s="226"/>
      <c r="P273" s="227">
        <f>SUM(P274:P280)</f>
        <v>0</v>
      </c>
      <c r="Q273" s="226"/>
      <c r="R273" s="227">
        <f>SUM(R274:R280)</f>
        <v>0</v>
      </c>
      <c r="S273" s="226"/>
      <c r="T273" s="228">
        <f>SUM(T274:T280)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29" t="s">
        <v>85</v>
      </c>
      <c r="AT273" s="230" t="s">
        <v>76</v>
      </c>
      <c r="AU273" s="230" t="s">
        <v>85</v>
      </c>
      <c r="AY273" s="229" t="s">
        <v>158</v>
      </c>
      <c r="BK273" s="231">
        <f>SUM(BK274:BK280)</f>
        <v>0</v>
      </c>
    </row>
    <row r="274" s="2" customFormat="1" ht="21.75" customHeight="1">
      <c r="A274" s="37"/>
      <c r="B274" s="38"/>
      <c r="C274" s="234" t="s">
        <v>422</v>
      </c>
      <c r="D274" s="234" t="s">
        <v>160</v>
      </c>
      <c r="E274" s="235" t="s">
        <v>423</v>
      </c>
      <c r="F274" s="236" t="s">
        <v>424</v>
      </c>
      <c r="G274" s="237" t="s">
        <v>179</v>
      </c>
      <c r="H274" s="238">
        <v>78.093000000000004</v>
      </c>
      <c r="I274" s="239"/>
      <c r="J274" s="240">
        <f>ROUND(I274*H274,2)</f>
        <v>0</v>
      </c>
      <c r="K274" s="236" t="s">
        <v>164</v>
      </c>
      <c r="L274" s="43"/>
      <c r="M274" s="241" t="s">
        <v>1</v>
      </c>
      <c r="N274" s="242" t="s">
        <v>42</v>
      </c>
      <c r="O274" s="90"/>
      <c r="P274" s="243">
        <f>O274*H274</f>
        <v>0</v>
      </c>
      <c r="Q274" s="243">
        <v>0</v>
      </c>
      <c r="R274" s="243">
        <f>Q274*H274</f>
        <v>0</v>
      </c>
      <c r="S274" s="243">
        <v>0</v>
      </c>
      <c r="T274" s="244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45" t="s">
        <v>165</v>
      </c>
      <c r="AT274" s="245" t="s">
        <v>160</v>
      </c>
      <c r="AU274" s="245" t="s">
        <v>87</v>
      </c>
      <c r="AY274" s="16" t="s">
        <v>158</v>
      </c>
      <c r="BE274" s="246">
        <f>IF(N274="základní",J274,0)</f>
        <v>0</v>
      </c>
      <c r="BF274" s="246">
        <f>IF(N274="snížená",J274,0)</f>
        <v>0</v>
      </c>
      <c r="BG274" s="246">
        <f>IF(N274="zákl. přenesená",J274,0)</f>
        <v>0</v>
      </c>
      <c r="BH274" s="246">
        <f>IF(N274="sníž. přenesená",J274,0)</f>
        <v>0</v>
      </c>
      <c r="BI274" s="246">
        <f>IF(N274="nulová",J274,0)</f>
        <v>0</v>
      </c>
      <c r="BJ274" s="16" t="s">
        <v>85</v>
      </c>
      <c r="BK274" s="246">
        <f>ROUND(I274*H274,2)</f>
        <v>0</v>
      </c>
      <c r="BL274" s="16" t="s">
        <v>165</v>
      </c>
      <c r="BM274" s="245" t="s">
        <v>425</v>
      </c>
    </row>
    <row r="275" s="2" customFormat="1" ht="21.75" customHeight="1">
      <c r="A275" s="37"/>
      <c r="B275" s="38"/>
      <c r="C275" s="234" t="s">
        <v>426</v>
      </c>
      <c r="D275" s="234" t="s">
        <v>160</v>
      </c>
      <c r="E275" s="235" t="s">
        <v>427</v>
      </c>
      <c r="F275" s="236" t="s">
        <v>428</v>
      </c>
      <c r="G275" s="237" t="s">
        <v>179</v>
      </c>
      <c r="H275" s="238">
        <v>780.92999999999995</v>
      </c>
      <c r="I275" s="239"/>
      <c r="J275" s="240">
        <f>ROUND(I275*H275,2)</f>
        <v>0</v>
      </c>
      <c r="K275" s="236" t="s">
        <v>309</v>
      </c>
      <c r="L275" s="43"/>
      <c r="M275" s="241" t="s">
        <v>1</v>
      </c>
      <c r="N275" s="242" t="s">
        <v>42</v>
      </c>
      <c r="O275" s="90"/>
      <c r="P275" s="243">
        <f>O275*H275</f>
        <v>0</v>
      </c>
      <c r="Q275" s="243">
        <v>0</v>
      </c>
      <c r="R275" s="243">
        <f>Q275*H275</f>
        <v>0</v>
      </c>
      <c r="S275" s="243">
        <v>0</v>
      </c>
      <c r="T275" s="244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45" t="s">
        <v>165</v>
      </c>
      <c r="AT275" s="245" t="s">
        <v>160</v>
      </c>
      <c r="AU275" s="245" t="s">
        <v>87</v>
      </c>
      <c r="AY275" s="16" t="s">
        <v>158</v>
      </c>
      <c r="BE275" s="246">
        <f>IF(N275="základní",J275,0)</f>
        <v>0</v>
      </c>
      <c r="BF275" s="246">
        <f>IF(N275="snížená",J275,0)</f>
        <v>0</v>
      </c>
      <c r="BG275" s="246">
        <f>IF(N275="zákl. přenesená",J275,0)</f>
        <v>0</v>
      </c>
      <c r="BH275" s="246">
        <f>IF(N275="sníž. přenesená",J275,0)</f>
        <v>0</v>
      </c>
      <c r="BI275" s="246">
        <f>IF(N275="nulová",J275,0)</f>
        <v>0</v>
      </c>
      <c r="BJ275" s="16" t="s">
        <v>85</v>
      </c>
      <c r="BK275" s="246">
        <f>ROUND(I275*H275,2)</f>
        <v>0</v>
      </c>
      <c r="BL275" s="16" t="s">
        <v>165</v>
      </c>
      <c r="BM275" s="245" t="s">
        <v>429</v>
      </c>
    </row>
    <row r="276" s="13" customFormat="1">
      <c r="A276" s="13"/>
      <c r="B276" s="247"/>
      <c r="C276" s="248"/>
      <c r="D276" s="249" t="s">
        <v>167</v>
      </c>
      <c r="E276" s="248"/>
      <c r="F276" s="251" t="s">
        <v>430</v>
      </c>
      <c r="G276" s="248"/>
      <c r="H276" s="252">
        <v>780.92999999999995</v>
      </c>
      <c r="I276" s="253"/>
      <c r="J276" s="248"/>
      <c r="K276" s="248"/>
      <c r="L276" s="254"/>
      <c r="M276" s="255"/>
      <c r="N276" s="256"/>
      <c r="O276" s="256"/>
      <c r="P276" s="256"/>
      <c r="Q276" s="256"/>
      <c r="R276" s="256"/>
      <c r="S276" s="256"/>
      <c r="T276" s="257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8" t="s">
        <v>167</v>
      </c>
      <c r="AU276" s="258" t="s">
        <v>87</v>
      </c>
      <c r="AV276" s="13" t="s">
        <v>87</v>
      </c>
      <c r="AW276" s="13" t="s">
        <v>4</v>
      </c>
      <c r="AX276" s="13" t="s">
        <v>85</v>
      </c>
      <c r="AY276" s="258" t="s">
        <v>158</v>
      </c>
    </row>
    <row r="277" s="2" customFormat="1" ht="21.75" customHeight="1">
      <c r="A277" s="37"/>
      <c r="B277" s="38"/>
      <c r="C277" s="234" t="s">
        <v>431</v>
      </c>
      <c r="D277" s="234" t="s">
        <v>160</v>
      </c>
      <c r="E277" s="235" t="s">
        <v>432</v>
      </c>
      <c r="F277" s="236" t="s">
        <v>433</v>
      </c>
      <c r="G277" s="237" t="s">
        <v>179</v>
      </c>
      <c r="H277" s="238">
        <v>78.093000000000004</v>
      </c>
      <c r="I277" s="239"/>
      <c r="J277" s="240">
        <f>ROUND(I277*H277,2)</f>
        <v>0</v>
      </c>
      <c r="K277" s="236" t="s">
        <v>309</v>
      </c>
      <c r="L277" s="43"/>
      <c r="M277" s="241" t="s">
        <v>1</v>
      </c>
      <c r="N277" s="242" t="s">
        <v>42</v>
      </c>
      <c r="O277" s="90"/>
      <c r="P277" s="243">
        <f>O277*H277</f>
        <v>0</v>
      </c>
      <c r="Q277" s="243">
        <v>0</v>
      </c>
      <c r="R277" s="243">
        <f>Q277*H277</f>
        <v>0</v>
      </c>
      <c r="S277" s="243">
        <v>0</v>
      </c>
      <c r="T277" s="244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45" t="s">
        <v>165</v>
      </c>
      <c r="AT277" s="245" t="s">
        <v>160</v>
      </c>
      <c r="AU277" s="245" t="s">
        <v>87</v>
      </c>
      <c r="AY277" s="16" t="s">
        <v>158</v>
      </c>
      <c r="BE277" s="246">
        <f>IF(N277="základní",J277,0)</f>
        <v>0</v>
      </c>
      <c r="BF277" s="246">
        <f>IF(N277="snížená",J277,0)</f>
        <v>0</v>
      </c>
      <c r="BG277" s="246">
        <f>IF(N277="zákl. přenesená",J277,0)</f>
        <v>0</v>
      </c>
      <c r="BH277" s="246">
        <f>IF(N277="sníž. přenesená",J277,0)</f>
        <v>0</v>
      </c>
      <c r="BI277" s="246">
        <f>IF(N277="nulová",J277,0)</f>
        <v>0</v>
      </c>
      <c r="BJ277" s="16" t="s">
        <v>85</v>
      </c>
      <c r="BK277" s="246">
        <f>ROUND(I277*H277,2)</f>
        <v>0</v>
      </c>
      <c r="BL277" s="16" t="s">
        <v>165</v>
      </c>
      <c r="BM277" s="245" t="s">
        <v>434</v>
      </c>
    </row>
    <row r="278" s="2" customFormat="1" ht="21.75" customHeight="1">
      <c r="A278" s="37"/>
      <c r="B278" s="38"/>
      <c r="C278" s="234" t="s">
        <v>435</v>
      </c>
      <c r="D278" s="234" t="s">
        <v>160</v>
      </c>
      <c r="E278" s="235" t="s">
        <v>436</v>
      </c>
      <c r="F278" s="236" t="s">
        <v>437</v>
      </c>
      <c r="G278" s="237" t="s">
        <v>179</v>
      </c>
      <c r="H278" s="238">
        <v>1483.7670000000001</v>
      </c>
      <c r="I278" s="239"/>
      <c r="J278" s="240">
        <f>ROUND(I278*H278,2)</f>
        <v>0</v>
      </c>
      <c r="K278" s="236" t="s">
        <v>309</v>
      </c>
      <c r="L278" s="43"/>
      <c r="M278" s="241" t="s">
        <v>1</v>
      </c>
      <c r="N278" s="242" t="s">
        <v>42</v>
      </c>
      <c r="O278" s="90"/>
      <c r="P278" s="243">
        <f>O278*H278</f>
        <v>0</v>
      </c>
      <c r="Q278" s="243">
        <v>0</v>
      </c>
      <c r="R278" s="243">
        <f>Q278*H278</f>
        <v>0</v>
      </c>
      <c r="S278" s="243">
        <v>0</v>
      </c>
      <c r="T278" s="244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45" t="s">
        <v>165</v>
      </c>
      <c r="AT278" s="245" t="s">
        <v>160</v>
      </c>
      <c r="AU278" s="245" t="s">
        <v>87</v>
      </c>
      <c r="AY278" s="16" t="s">
        <v>158</v>
      </c>
      <c r="BE278" s="246">
        <f>IF(N278="základní",J278,0)</f>
        <v>0</v>
      </c>
      <c r="BF278" s="246">
        <f>IF(N278="snížená",J278,0)</f>
        <v>0</v>
      </c>
      <c r="BG278" s="246">
        <f>IF(N278="zákl. přenesená",J278,0)</f>
        <v>0</v>
      </c>
      <c r="BH278" s="246">
        <f>IF(N278="sníž. přenesená",J278,0)</f>
        <v>0</v>
      </c>
      <c r="BI278" s="246">
        <f>IF(N278="nulová",J278,0)</f>
        <v>0</v>
      </c>
      <c r="BJ278" s="16" t="s">
        <v>85</v>
      </c>
      <c r="BK278" s="246">
        <f>ROUND(I278*H278,2)</f>
        <v>0</v>
      </c>
      <c r="BL278" s="16" t="s">
        <v>165</v>
      </c>
      <c r="BM278" s="245" t="s">
        <v>438</v>
      </c>
    </row>
    <row r="279" s="13" customFormat="1">
      <c r="A279" s="13"/>
      <c r="B279" s="247"/>
      <c r="C279" s="248"/>
      <c r="D279" s="249" t="s">
        <v>167</v>
      </c>
      <c r="E279" s="248"/>
      <c r="F279" s="251" t="s">
        <v>439</v>
      </c>
      <c r="G279" s="248"/>
      <c r="H279" s="252">
        <v>1483.7670000000001</v>
      </c>
      <c r="I279" s="253"/>
      <c r="J279" s="248"/>
      <c r="K279" s="248"/>
      <c r="L279" s="254"/>
      <c r="M279" s="255"/>
      <c r="N279" s="256"/>
      <c r="O279" s="256"/>
      <c r="P279" s="256"/>
      <c r="Q279" s="256"/>
      <c r="R279" s="256"/>
      <c r="S279" s="256"/>
      <c r="T279" s="257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8" t="s">
        <v>167</v>
      </c>
      <c r="AU279" s="258" t="s">
        <v>87</v>
      </c>
      <c r="AV279" s="13" t="s">
        <v>87</v>
      </c>
      <c r="AW279" s="13" t="s">
        <v>4</v>
      </c>
      <c r="AX279" s="13" t="s">
        <v>85</v>
      </c>
      <c r="AY279" s="258" t="s">
        <v>158</v>
      </c>
    </row>
    <row r="280" s="2" customFormat="1" ht="21.75" customHeight="1">
      <c r="A280" s="37"/>
      <c r="B280" s="38"/>
      <c r="C280" s="234" t="s">
        <v>440</v>
      </c>
      <c r="D280" s="234" t="s">
        <v>160</v>
      </c>
      <c r="E280" s="235" t="s">
        <v>441</v>
      </c>
      <c r="F280" s="236" t="s">
        <v>442</v>
      </c>
      <c r="G280" s="237" t="s">
        <v>179</v>
      </c>
      <c r="H280" s="238">
        <v>78.093000000000004</v>
      </c>
      <c r="I280" s="239"/>
      <c r="J280" s="240">
        <f>ROUND(I280*H280,2)</f>
        <v>0</v>
      </c>
      <c r="K280" s="236" t="s">
        <v>309</v>
      </c>
      <c r="L280" s="43"/>
      <c r="M280" s="241" t="s">
        <v>1</v>
      </c>
      <c r="N280" s="242" t="s">
        <v>42</v>
      </c>
      <c r="O280" s="90"/>
      <c r="P280" s="243">
        <f>O280*H280</f>
        <v>0</v>
      </c>
      <c r="Q280" s="243">
        <v>0</v>
      </c>
      <c r="R280" s="243">
        <f>Q280*H280</f>
        <v>0</v>
      </c>
      <c r="S280" s="243">
        <v>0</v>
      </c>
      <c r="T280" s="244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45" t="s">
        <v>165</v>
      </c>
      <c r="AT280" s="245" t="s">
        <v>160</v>
      </c>
      <c r="AU280" s="245" t="s">
        <v>87</v>
      </c>
      <c r="AY280" s="16" t="s">
        <v>158</v>
      </c>
      <c r="BE280" s="246">
        <f>IF(N280="základní",J280,0)</f>
        <v>0</v>
      </c>
      <c r="BF280" s="246">
        <f>IF(N280="snížená",J280,0)</f>
        <v>0</v>
      </c>
      <c r="BG280" s="246">
        <f>IF(N280="zákl. přenesená",J280,0)</f>
        <v>0</v>
      </c>
      <c r="BH280" s="246">
        <f>IF(N280="sníž. přenesená",J280,0)</f>
        <v>0</v>
      </c>
      <c r="BI280" s="246">
        <f>IF(N280="nulová",J280,0)</f>
        <v>0</v>
      </c>
      <c r="BJ280" s="16" t="s">
        <v>85</v>
      </c>
      <c r="BK280" s="246">
        <f>ROUND(I280*H280,2)</f>
        <v>0</v>
      </c>
      <c r="BL280" s="16" t="s">
        <v>165</v>
      </c>
      <c r="BM280" s="245" t="s">
        <v>443</v>
      </c>
    </row>
    <row r="281" s="12" customFormat="1" ht="22.8" customHeight="1">
      <c r="A281" s="12"/>
      <c r="B281" s="218"/>
      <c r="C281" s="219"/>
      <c r="D281" s="220" t="s">
        <v>76</v>
      </c>
      <c r="E281" s="232" t="s">
        <v>444</v>
      </c>
      <c r="F281" s="232" t="s">
        <v>445</v>
      </c>
      <c r="G281" s="219"/>
      <c r="H281" s="219"/>
      <c r="I281" s="222"/>
      <c r="J281" s="233">
        <f>BK281</f>
        <v>0</v>
      </c>
      <c r="K281" s="219"/>
      <c r="L281" s="224"/>
      <c r="M281" s="225"/>
      <c r="N281" s="226"/>
      <c r="O281" s="226"/>
      <c r="P281" s="227">
        <f>SUM(P282:P283)</f>
        <v>0</v>
      </c>
      <c r="Q281" s="226"/>
      <c r="R281" s="227">
        <f>SUM(R282:R283)</f>
        <v>0</v>
      </c>
      <c r="S281" s="226"/>
      <c r="T281" s="228">
        <f>SUM(T282:T283)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29" t="s">
        <v>85</v>
      </c>
      <c r="AT281" s="230" t="s">
        <v>76</v>
      </c>
      <c r="AU281" s="230" t="s">
        <v>85</v>
      </c>
      <c r="AY281" s="229" t="s">
        <v>158</v>
      </c>
      <c r="BK281" s="231">
        <f>SUM(BK282:BK283)</f>
        <v>0</v>
      </c>
    </row>
    <row r="282" s="2" customFormat="1" ht="16.5" customHeight="1">
      <c r="A282" s="37"/>
      <c r="B282" s="38"/>
      <c r="C282" s="234" t="s">
        <v>446</v>
      </c>
      <c r="D282" s="234" t="s">
        <v>160</v>
      </c>
      <c r="E282" s="235" t="s">
        <v>447</v>
      </c>
      <c r="F282" s="236" t="s">
        <v>448</v>
      </c>
      <c r="G282" s="237" t="s">
        <v>179</v>
      </c>
      <c r="H282" s="238">
        <v>34.189999999999998</v>
      </c>
      <c r="I282" s="239"/>
      <c r="J282" s="240">
        <f>ROUND(I282*H282,2)</f>
        <v>0</v>
      </c>
      <c r="K282" s="236" t="s">
        <v>164</v>
      </c>
      <c r="L282" s="43"/>
      <c r="M282" s="241" t="s">
        <v>1</v>
      </c>
      <c r="N282" s="242" t="s">
        <v>42</v>
      </c>
      <c r="O282" s="90"/>
      <c r="P282" s="243">
        <f>O282*H282</f>
        <v>0</v>
      </c>
      <c r="Q282" s="243">
        <v>0</v>
      </c>
      <c r="R282" s="243">
        <f>Q282*H282</f>
        <v>0</v>
      </c>
      <c r="S282" s="243">
        <v>0</v>
      </c>
      <c r="T282" s="244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45" t="s">
        <v>165</v>
      </c>
      <c r="AT282" s="245" t="s">
        <v>160</v>
      </c>
      <c r="AU282" s="245" t="s">
        <v>87</v>
      </c>
      <c r="AY282" s="16" t="s">
        <v>158</v>
      </c>
      <c r="BE282" s="246">
        <f>IF(N282="základní",J282,0)</f>
        <v>0</v>
      </c>
      <c r="BF282" s="246">
        <f>IF(N282="snížená",J282,0)</f>
        <v>0</v>
      </c>
      <c r="BG282" s="246">
        <f>IF(N282="zákl. přenesená",J282,0)</f>
        <v>0</v>
      </c>
      <c r="BH282" s="246">
        <f>IF(N282="sníž. přenesená",J282,0)</f>
        <v>0</v>
      </c>
      <c r="BI282" s="246">
        <f>IF(N282="nulová",J282,0)</f>
        <v>0</v>
      </c>
      <c r="BJ282" s="16" t="s">
        <v>85</v>
      </c>
      <c r="BK282" s="246">
        <f>ROUND(I282*H282,2)</f>
        <v>0</v>
      </c>
      <c r="BL282" s="16" t="s">
        <v>165</v>
      </c>
      <c r="BM282" s="245" t="s">
        <v>449</v>
      </c>
    </row>
    <row r="283" s="2" customFormat="1" ht="21.75" customHeight="1">
      <c r="A283" s="37"/>
      <c r="B283" s="38"/>
      <c r="C283" s="234" t="s">
        <v>450</v>
      </c>
      <c r="D283" s="234" t="s">
        <v>160</v>
      </c>
      <c r="E283" s="235" t="s">
        <v>451</v>
      </c>
      <c r="F283" s="236" t="s">
        <v>452</v>
      </c>
      <c r="G283" s="237" t="s">
        <v>179</v>
      </c>
      <c r="H283" s="238">
        <v>34.189999999999998</v>
      </c>
      <c r="I283" s="239"/>
      <c r="J283" s="240">
        <f>ROUND(I283*H283,2)</f>
        <v>0</v>
      </c>
      <c r="K283" s="236" t="s">
        <v>271</v>
      </c>
      <c r="L283" s="43"/>
      <c r="M283" s="241" t="s">
        <v>1</v>
      </c>
      <c r="N283" s="242" t="s">
        <v>42</v>
      </c>
      <c r="O283" s="90"/>
      <c r="P283" s="243">
        <f>O283*H283</f>
        <v>0</v>
      </c>
      <c r="Q283" s="243">
        <v>0</v>
      </c>
      <c r="R283" s="243">
        <f>Q283*H283</f>
        <v>0</v>
      </c>
      <c r="S283" s="243">
        <v>0</v>
      </c>
      <c r="T283" s="244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45" t="s">
        <v>165</v>
      </c>
      <c r="AT283" s="245" t="s">
        <v>160</v>
      </c>
      <c r="AU283" s="245" t="s">
        <v>87</v>
      </c>
      <c r="AY283" s="16" t="s">
        <v>158</v>
      </c>
      <c r="BE283" s="246">
        <f>IF(N283="základní",J283,0)</f>
        <v>0</v>
      </c>
      <c r="BF283" s="246">
        <f>IF(N283="snížená",J283,0)</f>
        <v>0</v>
      </c>
      <c r="BG283" s="246">
        <f>IF(N283="zákl. přenesená",J283,0)</f>
        <v>0</v>
      </c>
      <c r="BH283" s="246">
        <f>IF(N283="sníž. přenesená",J283,0)</f>
        <v>0</v>
      </c>
      <c r="BI283" s="246">
        <f>IF(N283="nulová",J283,0)</f>
        <v>0</v>
      </c>
      <c r="BJ283" s="16" t="s">
        <v>85</v>
      </c>
      <c r="BK283" s="246">
        <f>ROUND(I283*H283,2)</f>
        <v>0</v>
      </c>
      <c r="BL283" s="16" t="s">
        <v>165</v>
      </c>
      <c r="BM283" s="245" t="s">
        <v>453</v>
      </c>
    </row>
    <row r="284" s="12" customFormat="1" ht="25.92" customHeight="1">
      <c r="A284" s="12"/>
      <c r="B284" s="218"/>
      <c r="C284" s="219"/>
      <c r="D284" s="220" t="s">
        <v>76</v>
      </c>
      <c r="E284" s="221" t="s">
        <v>454</v>
      </c>
      <c r="F284" s="221" t="s">
        <v>455</v>
      </c>
      <c r="G284" s="219"/>
      <c r="H284" s="219"/>
      <c r="I284" s="222"/>
      <c r="J284" s="223">
        <f>BK284</f>
        <v>0</v>
      </c>
      <c r="K284" s="219"/>
      <c r="L284" s="224"/>
      <c r="M284" s="225"/>
      <c r="N284" s="226"/>
      <c r="O284" s="226"/>
      <c r="P284" s="227">
        <f>P285+P301+P312+P318+P329+P356+P364+P375+P397+P411+P413</f>
        <v>0</v>
      </c>
      <c r="Q284" s="226"/>
      <c r="R284" s="227">
        <f>R285+R301+R312+R318+R329+R356+R364+R375+R397+R411+R413</f>
        <v>3.3361966000000001</v>
      </c>
      <c r="S284" s="226"/>
      <c r="T284" s="228">
        <f>T285+T301+T312+T318+T329+T356+T364+T375+T397+T411+T413</f>
        <v>2.522586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29" t="s">
        <v>87</v>
      </c>
      <c r="AT284" s="230" t="s">
        <v>76</v>
      </c>
      <c r="AU284" s="230" t="s">
        <v>77</v>
      </c>
      <c r="AY284" s="229" t="s">
        <v>158</v>
      </c>
      <c r="BK284" s="231">
        <f>BK285+BK301+BK312+BK318+BK329+BK356+BK364+BK375+BK397+BK411+BK413</f>
        <v>0</v>
      </c>
    </row>
    <row r="285" s="12" customFormat="1" ht="22.8" customHeight="1">
      <c r="A285" s="12"/>
      <c r="B285" s="218"/>
      <c r="C285" s="219"/>
      <c r="D285" s="220" t="s">
        <v>76</v>
      </c>
      <c r="E285" s="232" t="s">
        <v>456</v>
      </c>
      <c r="F285" s="232" t="s">
        <v>457</v>
      </c>
      <c r="G285" s="219"/>
      <c r="H285" s="219"/>
      <c r="I285" s="222"/>
      <c r="J285" s="233">
        <f>BK285</f>
        <v>0</v>
      </c>
      <c r="K285" s="219"/>
      <c r="L285" s="224"/>
      <c r="M285" s="225"/>
      <c r="N285" s="226"/>
      <c r="O285" s="226"/>
      <c r="P285" s="227">
        <f>SUM(P286:P300)</f>
        <v>0</v>
      </c>
      <c r="Q285" s="226"/>
      <c r="R285" s="227">
        <f>SUM(R286:R300)</f>
        <v>0.52851760000000003</v>
      </c>
      <c r="S285" s="226"/>
      <c r="T285" s="228">
        <f>SUM(T286:T300)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29" t="s">
        <v>87</v>
      </c>
      <c r="AT285" s="230" t="s">
        <v>76</v>
      </c>
      <c r="AU285" s="230" t="s">
        <v>85</v>
      </c>
      <c r="AY285" s="229" t="s">
        <v>158</v>
      </c>
      <c r="BK285" s="231">
        <f>SUM(BK286:BK300)</f>
        <v>0</v>
      </c>
    </row>
    <row r="286" s="2" customFormat="1" ht="21.75" customHeight="1">
      <c r="A286" s="37"/>
      <c r="B286" s="38"/>
      <c r="C286" s="234" t="s">
        <v>458</v>
      </c>
      <c r="D286" s="234" t="s">
        <v>160</v>
      </c>
      <c r="E286" s="235" t="s">
        <v>459</v>
      </c>
      <c r="F286" s="236" t="s">
        <v>460</v>
      </c>
      <c r="G286" s="237" t="s">
        <v>163</v>
      </c>
      <c r="H286" s="238">
        <v>87.299999999999997</v>
      </c>
      <c r="I286" s="239"/>
      <c r="J286" s="240">
        <f>ROUND(I286*H286,2)</f>
        <v>0</v>
      </c>
      <c r="K286" s="236" t="s">
        <v>271</v>
      </c>
      <c r="L286" s="43"/>
      <c r="M286" s="241" t="s">
        <v>1</v>
      </c>
      <c r="N286" s="242" t="s">
        <v>42</v>
      </c>
      <c r="O286" s="90"/>
      <c r="P286" s="243">
        <f>O286*H286</f>
        <v>0</v>
      </c>
      <c r="Q286" s="243">
        <v>0</v>
      </c>
      <c r="R286" s="243">
        <f>Q286*H286</f>
        <v>0</v>
      </c>
      <c r="S286" s="243">
        <v>0</v>
      </c>
      <c r="T286" s="244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45" t="s">
        <v>236</v>
      </c>
      <c r="AT286" s="245" t="s">
        <v>160</v>
      </c>
      <c r="AU286" s="245" t="s">
        <v>87</v>
      </c>
      <c r="AY286" s="16" t="s">
        <v>158</v>
      </c>
      <c r="BE286" s="246">
        <f>IF(N286="základní",J286,0)</f>
        <v>0</v>
      </c>
      <c r="BF286" s="246">
        <f>IF(N286="snížená",J286,0)</f>
        <v>0</v>
      </c>
      <c r="BG286" s="246">
        <f>IF(N286="zákl. přenesená",J286,0)</f>
        <v>0</v>
      </c>
      <c r="BH286" s="246">
        <f>IF(N286="sníž. přenesená",J286,0)</f>
        <v>0</v>
      </c>
      <c r="BI286" s="246">
        <f>IF(N286="nulová",J286,0)</f>
        <v>0</v>
      </c>
      <c r="BJ286" s="16" t="s">
        <v>85</v>
      </c>
      <c r="BK286" s="246">
        <f>ROUND(I286*H286,2)</f>
        <v>0</v>
      </c>
      <c r="BL286" s="16" t="s">
        <v>236</v>
      </c>
      <c r="BM286" s="245" t="s">
        <v>461</v>
      </c>
    </row>
    <row r="287" s="13" customFormat="1">
      <c r="A287" s="13"/>
      <c r="B287" s="247"/>
      <c r="C287" s="248"/>
      <c r="D287" s="249" t="s">
        <v>167</v>
      </c>
      <c r="E287" s="250" t="s">
        <v>1</v>
      </c>
      <c r="F287" s="251" t="s">
        <v>327</v>
      </c>
      <c r="G287" s="248"/>
      <c r="H287" s="252">
        <v>87.299999999999997</v>
      </c>
      <c r="I287" s="253"/>
      <c r="J287" s="248"/>
      <c r="K287" s="248"/>
      <c r="L287" s="254"/>
      <c r="M287" s="255"/>
      <c r="N287" s="256"/>
      <c r="O287" s="256"/>
      <c r="P287" s="256"/>
      <c r="Q287" s="256"/>
      <c r="R287" s="256"/>
      <c r="S287" s="256"/>
      <c r="T287" s="257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8" t="s">
        <v>167</v>
      </c>
      <c r="AU287" s="258" t="s">
        <v>87</v>
      </c>
      <c r="AV287" s="13" t="s">
        <v>87</v>
      </c>
      <c r="AW287" s="13" t="s">
        <v>33</v>
      </c>
      <c r="AX287" s="13" t="s">
        <v>85</v>
      </c>
      <c r="AY287" s="258" t="s">
        <v>158</v>
      </c>
    </row>
    <row r="288" s="2" customFormat="1" ht="16.5" customHeight="1">
      <c r="A288" s="37"/>
      <c r="B288" s="38"/>
      <c r="C288" s="259" t="s">
        <v>462</v>
      </c>
      <c r="D288" s="259" t="s">
        <v>189</v>
      </c>
      <c r="E288" s="260" t="s">
        <v>463</v>
      </c>
      <c r="F288" s="261" t="s">
        <v>464</v>
      </c>
      <c r="G288" s="262" t="s">
        <v>179</v>
      </c>
      <c r="H288" s="263">
        <v>0.017999999999999999</v>
      </c>
      <c r="I288" s="264"/>
      <c r="J288" s="265">
        <f>ROUND(I288*H288,2)</f>
        <v>0</v>
      </c>
      <c r="K288" s="261" t="s">
        <v>271</v>
      </c>
      <c r="L288" s="266"/>
      <c r="M288" s="267" t="s">
        <v>1</v>
      </c>
      <c r="N288" s="268" t="s">
        <v>42</v>
      </c>
      <c r="O288" s="90"/>
      <c r="P288" s="243">
        <f>O288*H288</f>
        <v>0</v>
      </c>
      <c r="Q288" s="243">
        <v>1</v>
      </c>
      <c r="R288" s="243">
        <f>Q288*H288</f>
        <v>0.017999999999999999</v>
      </c>
      <c r="S288" s="243">
        <v>0</v>
      </c>
      <c r="T288" s="244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45" t="s">
        <v>318</v>
      </c>
      <c r="AT288" s="245" t="s">
        <v>189</v>
      </c>
      <c r="AU288" s="245" t="s">
        <v>87</v>
      </c>
      <c r="AY288" s="16" t="s">
        <v>158</v>
      </c>
      <c r="BE288" s="246">
        <f>IF(N288="základní",J288,0)</f>
        <v>0</v>
      </c>
      <c r="BF288" s="246">
        <f>IF(N288="snížená",J288,0)</f>
        <v>0</v>
      </c>
      <c r="BG288" s="246">
        <f>IF(N288="zákl. přenesená",J288,0)</f>
        <v>0</v>
      </c>
      <c r="BH288" s="246">
        <f>IF(N288="sníž. přenesená",J288,0)</f>
        <v>0</v>
      </c>
      <c r="BI288" s="246">
        <f>IF(N288="nulová",J288,0)</f>
        <v>0</v>
      </c>
      <c r="BJ288" s="16" t="s">
        <v>85</v>
      </c>
      <c r="BK288" s="246">
        <f>ROUND(I288*H288,2)</f>
        <v>0</v>
      </c>
      <c r="BL288" s="16" t="s">
        <v>236</v>
      </c>
      <c r="BM288" s="245" t="s">
        <v>465</v>
      </c>
    </row>
    <row r="289" s="2" customFormat="1">
      <c r="A289" s="37"/>
      <c r="B289" s="38"/>
      <c r="C289" s="39"/>
      <c r="D289" s="249" t="s">
        <v>466</v>
      </c>
      <c r="E289" s="39"/>
      <c r="F289" s="280" t="s">
        <v>467</v>
      </c>
      <c r="G289" s="39"/>
      <c r="H289" s="39"/>
      <c r="I289" s="143"/>
      <c r="J289" s="39"/>
      <c r="K289" s="39"/>
      <c r="L289" s="43"/>
      <c r="M289" s="281"/>
      <c r="N289" s="282"/>
      <c r="O289" s="90"/>
      <c r="P289" s="90"/>
      <c r="Q289" s="90"/>
      <c r="R289" s="90"/>
      <c r="S289" s="90"/>
      <c r="T289" s="91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466</v>
      </c>
      <c r="AU289" s="16" t="s">
        <v>87</v>
      </c>
    </row>
    <row r="290" s="2" customFormat="1" ht="21.75" customHeight="1">
      <c r="A290" s="37"/>
      <c r="B290" s="38"/>
      <c r="C290" s="234" t="s">
        <v>468</v>
      </c>
      <c r="D290" s="234" t="s">
        <v>160</v>
      </c>
      <c r="E290" s="235" t="s">
        <v>469</v>
      </c>
      <c r="F290" s="236" t="s">
        <v>470</v>
      </c>
      <c r="G290" s="237" t="s">
        <v>163</v>
      </c>
      <c r="H290" s="238">
        <v>87.299999999999997</v>
      </c>
      <c r="I290" s="239"/>
      <c r="J290" s="240">
        <f>ROUND(I290*H290,2)</f>
        <v>0</v>
      </c>
      <c r="K290" s="236" t="s">
        <v>271</v>
      </c>
      <c r="L290" s="43"/>
      <c r="M290" s="241" t="s">
        <v>1</v>
      </c>
      <c r="N290" s="242" t="s">
        <v>42</v>
      </c>
      <c r="O290" s="90"/>
      <c r="P290" s="243">
        <f>O290*H290</f>
        <v>0</v>
      </c>
      <c r="Q290" s="243">
        <v>0.00040000000000000002</v>
      </c>
      <c r="R290" s="243">
        <f>Q290*H290</f>
        <v>0.03492</v>
      </c>
      <c r="S290" s="243">
        <v>0</v>
      </c>
      <c r="T290" s="244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45" t="s">
        <v>236</v>
      </c>
      <c r="AT290" s="245" t="s">
        <v>160</v>
      </c>
      <c r="AU290" s="245" t="s">
        <v>87</v>
      </c>
      <c r="AY290" s="16" t="s">
        <v>158</v>
      </c>
      <c r="BE290" s="246">
        <f>IF(N290="základní",J290,0)</f>
        <v>0</v>
      </c>
      <c r="BF290" s="246">
        <f>IF(N290="snížená",J290,0)</f>
        <v>0</v>
      </c>
      <c r="BG290" s="246">
        <f>IF(N290="zákl. přenesená",J290,0)</f>
        <v>0</v>
      </c>
      <c r="BH290" s="246">
        <f>IF(N290="sníž. přenesená",J290,0)</f>
        <v>0</v>
      </c>
      <c r="BI290" s="246">
        <f>IF(N290="nulová",J290,0)</f>
        <v>0</v>
      </c>
      <c r="BJ290" s="16" t="s">
        <v>85</v>
      </c>
      <c r="BK290" s="246">
        <f>ROUND(I290*H290,2)</f>
        <v>0</v>
      </c>
      <c r="BL290" s="16" t="s">
        <v>236</v>
      </c>
      <c r="BM290" s="245" t="s">
        <v>471</v>
      </c>
    </row>
    <row r="291" s="13" customFormat="1">
      <c r="A291" s="13"/>
      <c r="B291" s="247"/>
      <c r="C291" s="248"/>
      <c r="D291" s="249" t="s">
        <v>167</v>
      </c>
      <c r="E291" s="250" t="s">
        <v>1</v>
      </c>
      <c r="F291" s="251" t="s">
        <v>327</v>
      </c>
      <c r="G291" s="248"/>
      <c r="H291" s="252">
        <v>87.299999999999997</v>
      </c>
      <c r="I291" s="253"/>
      <c r="J291" s="248"/>
      <c r="K291" s="248"/>
      <c r="L291" s="254"/>
      <c r="M291" s="255"/>
      <c r="N291" s="256"/>
      <c r="O291" s="256"/>
      <c r="P291" s="256"/>
      <c r="Q291" s="256"/>
      <c r="R291" s="256"/>
      <c r="S291" s="256"/>
      <c r="T291" s="257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8" t="s">
        <v>167</v>
      </c>
      <c r="AU291" s="258" t="s">
        <v>87</v>
      </c>
      <c r="AV291" s="13" t="s">
        <v>87</v>
      </c>
      <c r="AW291" s="13" t="s">
        <v>33</v>
      </c>
      <c r="AX291" s="13" t="s">
        <v>85</v>
      </c>
      <c r="AY291" s="258" t="s">
        <v>158</v>
      </c>
    </row>
    <row r="292" s="2" customFormat="1" ht="16.5" customHeight="1">
      <c r="A292" s="37"/>
      <c r="B292" s="38"/>
      <c r="C292" s="259" t="s">
        <v>472</v>
      </c>
      <c r="D292" s="259" t="s">
        <v>189</v>
      </c>
      <c r="E292" s="260" t="s">
        <v>473</v>
      </c>
      <c r="F292" s="261" t="s">
        <v>474</v>
      </c>
      <c r="G292" s="262" t="s">
        <v>163</v>
      </c>
      <c r="H292" s="263">
        <v>100.395</v>
      </c>
      <c r="I292" s="264"/>
      <c r="J292" s="265">
        <f>ROUND(I292*H292,2)</f>
        <v>0</v>
      </c>
      <c r="K292" s="261" t="s">
        <v>271</v>
      </c>
      <c r="L292" s="266"/>
      <c r="M292" s="267" t="s">
        <v>1</v>
      </c>
      <c r="N292" s="268" t="s">
        <v>42</v>
      </c>
      <c r="O292" s="90"/>
      <c r="P292" s="243">
        <f>O292*H292</f>
        <v>0</v>
      </c>
      <c r="Q292" s="243">
        <v>0.0038800000000000002</v>
      </c>
      <c r="R292" s="243">
        <f>Q292*H292</f>
        <v>0.38953260000000001</v>
      </c>
      <c r="S292" s="243">
        <v>0</v>
      </c>
      <c r="T292" s="244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45" t="s">
        <v>318</v>
      </c>
      <c r="AT292" s="245" t="s">
        <v>189</v>
      </c>
      <c r="AU292" s="245" t="s">
        <v>87</v>
      </c>
      <c r="AY292" s="16" t="s">
        <v>158</v>
      </c>
      <c r="BE292" s="246">
        <f>IF(N292="základní",J292,0)</f>
        <v>0</v>
      </c>
      <c r="BF292" s="246">
        <f>IF(N292="snížená",J292,0)</f>
        <v>0</v>
      </c>
      <c r="BG292" s="246">
        <f>IF(N292="zákl. přenesená",J292,0)</f>
        <v>0</v>
      </c>
      <c r="BH292" s="246">
        <f>IF(N292="sníž. přenesená",J292,0)</f>
        <v>0</v>
      </c>
      <c r="BI292" s="246">
        <f>IF(N292="nulová",J292,0)</f>
        <v>0</v>
      </c>
      <c r="BJ292" s="16" t="s">
        <v>85</v>
      </c>
      <c r="BK292" s="246">
        <f>ROUND(I292*H292,2)</f>
        <v>0</v>
      </c>
      <c r="BL292" s="16" t="s">
        <v>236</v>
      </c>
      <c r="BM292" s="245" t="s">
        <v>475</v>
      </c>
    </row>
    <row r="293" s="13" customFormat="1">
      <c r="A293" s="13"/>
      <c r="B293" s="247"/>
      <c r="C293" s="248"/>
      <c r="D293" s="249" t="s">
        <v>167</v>
      </c>
      <c r="E293" s="248"/>
      <c r="F293" s="251" t="s">
        <v>476</v>
      </c>
      <c r="G293" s="248"/>
      <c r="H293" s="252">
        <v>100.395</v>
      </c>
      <c r="I293" s="253"/>
      <c r="J293" s="248"/>
      <c r="K293" s="248"/>
      <c r="L293" s="254"/>
      <c r="M293" s="255"/>
      <c r="N293" s="256"/>
      <c r="O293" s="256"/>
      <c r="P293" s="256"/>
      <c r="Q293" s="256"/>
      <c r="R293" s="256"/>
      <c r="S293" s="256"/>
      <c r="T293" s="257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8" t="s">
        <v>167</v>
      </c>
      <c r="AU293" s="258" t="s">
        <v>87</v>
      </c>
      <c r="AV293" s="13" t="s">
        <v>87</v>
      </c>
      <c r="AW293" s="13" t="s">
        <v>4</v>
      </c>
      <c r="AX293" s="13" t="s">
        <v>85</v>
      </c>
      <c r="AY293" s="258" t="s">
        <v>158</v>
      </c>
    </row>
    <row r="294" s="2" customFormat="1" ht="16.5" customHeight="1">
      <c r="A294" s="37"/>
      <c r="B294" s="38"/>
      <c r="C294" s="234" t="s">
        <v>477</v>
      </c>
      <c r="D294" s="234" t="s">
        <v>160</v>
      </c>
      <c r="E294" s="235" t="s">
        <v>478</v>
      </c>
      <c r="F294" s="236" t="s">
        <v>479</v>
      </c>
      <c r="G294" s="237" t="s">
        <v>163</v>
      </c>
      <c r="H294" s="238">
        <v>24.59</v>
      </c>
      <c r="I294" s="239"/>
      <c r="J294" s="240">
        <f>ROUND(I294*H294,2)</f>
        <v>0</v>
      </c>
      <c r="K294" s="236" t="s">
        <v>164</v>
      </c>
      <c r="L294" s="43"/>
      <c r="M294" s="241" t="s">
        <v>1</v>
      </c>
      <c r="N294" s="242" t="s">
        <v>42</v>
      </c>
      <c r="O294" s="90"/>
      <c r="P294" s="243">
        <f>O294*H294</f>
        <v>0</v>
      </c>
      <c r="Q294" s="243">
        <v>0.0035000000000000001</v>
      </c>
      <c r="R294" s="243">
        <f>Q294*H294</f>
        <v>0.086065000000000003</v>
      </c>
      <c r="S294" s="243">
        <v>0</v>
      </c>
      <c r="T294" s="244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45" t="s">
        <v>236</v>
      </c>
      <c r="AT294" s="245" t="s">
        <v>160</v>
      </c>
      <c r="AU294" s="245" t="s">
        <v>87</v>
      </c>
      <c r="AY294" s="16" t="s">
        <v>158</v>
      </c>
      <c r="BE294" s="246">
        <f>IF(N294="základní",J294,0)</f>
        <v>0</v>
      </c>
      <c r="BF294" s="246">
        <f>IF(N294="snížená",J294,0)</f>
        <v>0</v>
      </c>
      <c r="BG294" s="246">
        <f>IF(N294="zákl. přenesená",J294,0)</f>
        <v>0</v>
      </c>
      <c r="BH294" s="246">
        <f>IF(N294="sníž. přenesená",J294,0)</f>
        <v>0</v>
      </c>
      <c r="BI294" s="246">
        <f>IF(N294="nulová",J294,0)</f>
        <v>0</v>
      </c>
      <c r="BJ294" s="16" t="s">
        <v>85</v>
      </c>
      <c r="BK294" s="246">
        <f>ROUND(I294*H294,2)</f>
        <v>0</v>
      </c>
      <c r="BL294" s="16" t="s">
        <v>236</v>
      </c>
      <c r="BM294" s="245" t="s">
        <v>480</v>
      </c>
    </row>
    <row r="295" s="2" customFormat="1">
      <c r="A295" s="37"/>
      <c r="B295" s="38"/>
      <c r="C295" s="39"/>
      <c r="D295" s="249" t="s">
        <v>466</v>
      </c>
      <c r="E295" s="39"/>
      <c r="F295" s="280" t="s">
        <v>481</v>
      </c>
      <c r="G295" s="39"/>
      <c r="H295" s="39"/>
      <c r="I295" s="143"/>
      <c r="J295" s="39"/>
      <c r="K295" s="39"/>
      <c r="L295" s="43"/>
      <c r="M295" s="281"/>
      <c r="N295" s="282"/>
      <c r="O295" s="90"/>
      <c r="P295" s="90"/>
      <c r="Q295" s="90"/>
      <c r="R295" s="90"/>
      <c r="S295" s="90"/>
      <c r="T295" s="91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466</v>
      </c>
      <c r="AU295" s="16" t="s">
        <v>87</v>
      </c>
    </row>
    <row r="296" s="13" customFormat="1">
      <c r="A296" s="13"/>
      <c r="B296" s="247"/>
      <c r="C296" s="248"/>
      <c r="D296" s="249" t="s">
        <v>167</v>
      </c>
      <c r="E296" s="250" t="s">
        <v>1</v>
      </c>
      <c r="F296" s="251" t="s">
        <v>482</v>
      </c>
      <c r="G296" s="248"/>
      <c r="H296" s="252">
        <v>16.34</v>
      </c>
      <c r="I296" s="253"/>
      <c r="J296" s="248"/>
      <c r="K296" s="248"/>
      <c r="L296" s="254"/>
      <c r="M296" s="255"/>
      <c r="N296" s="256"/>
      <c r="O296" s="256"/>
      <c r="P296" s="256"/>
      <c r="Q296" s="256"/>
      <c r="R296" s="256"/>
      <c r="S296" s="256"/>
      <c r="T296" s="257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8" t="s">
        <v>167</v>
      </c>
      <c r="AU296" s="258" t="s">
        <v>87</v>
      </c>
      <c r="AV296" s="13" t="s">
        <v>87</v>
      </c>
      <c r="AW296" s="13" t="s">
        <v>33</v>
      </c>
      <c r="AX296" s="13" t="s">
        <v>77</v>
      </c>
      <c r="AY296" s="258" t="s">
        <v>158</v>
      </c>
    </row>
    <row r="297" s="13" customFormat="1">
      <c r="A297" s="13"/>
      <c r="B297" s="247"/>
      <c r="C297" s="248"/>
      <c r="D297" s="249" t="s">
        <v>167</v>
      </c>
      <c r="E297" s="250" t="s">
        <v>1</v>
      </c>
      <c r="F297" s="251" t="s">
        <v>483</v>
      </c>
      <c r="G297" s="248"/>
      <c r="H297" s="252">
        <v>8.25</v>
      </c>
      <c r="I297" s="253"/>
      <c r="J297" s="248"/>
      <c r="K297" s="248"/>
      <c r="L297" s="254"/>
      <c r="M297" s="255"/>
      <c r="N297" s="256"/>
      <c r="O297" s="256"/>
      <c r="P297" s="256"/>
      <c r="Q297" s="256"/>
      <c r="R297" s="256"/>
      <c r="S297" s="256"/>
      <c r="T297" s="257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8" t="s">
        <v>167</v>
      </c>
      <c r="AU297" s="258" t="s">
        <v>87</v>
      </c>
      <c r="AV297" s="13" t="s">
        <v>87</v>
      </c>
      <c r="AW297" s="13" t="s">
        <v>33</v>
      </c>
      <c r="AX297" s="13" t="s">
        <v>77</v>
      </c>
      <c r="AY297" s="258" t="s">
        <v>158</v>
      </c>
    </row>
    <row r="298" s="14" customFormat="1">
      <c r="A298" s="14"/>
      <c r="B298" s="269"/>
      <c r="C298" s="270"/>
      <c r="D298" s="249" t="s">
        <v>167</v>
      </c>
      <c r="E298" s="271" t="s">
        <v>1</v>
      </c>
      <c r="F298" s="272" t="s">
        <v>257</v>
      </c>
      <c r="G298" s="270"/>
      <c r="H298" s="273">
        <v>24.59</v>
      </c>
      <c r="I298" s="274"/>
      <c r="J298" s="270"/>
      <c r="K298" s="270"/>
      <c r="L298" s="275"/>
      <c r="M298" s="276"/>
      <c r="N298" s="277"/>
      <c r="O298" s="277"/>
      <c r="P298" s="277"/>
      <c r="Q298" s="277"/>
      <c r="R298" s="277"/>
      <c r="S298" s="277"/>
      <c r="T298" s="278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79" t="s">
        <v>167</v>
      </c>
      <c r="AU298" s="279" t="s">
        <v>87</v>
      </c>
      <c r="AV298" s="14" t="s">
        <v>165</v>
      </c>
      <c r="AW298" s="14" t="s">
        <v>33</v>
      </c>
      <c r="AX298" s="14" t="s">
        <v>85</v>
      </c>
      <c r="AY298" s="279" t="s">
        <v>158</v>
      </c>
    </row>
    <row r="299" s="2" customFormat="1" ht="21.75" customHeight="1">
      <c r="A299" s="37"/>
      <c r="B299" s="38"/>
      <c r="C299" s="234" t="s">
        <v>484</v>
      </c>
      <c r="D299" s="234" t="s">
        <v>160</v>
      </c>
      <c r="E299" s="235" t="s">
        <v>485</v>
      </c>
      <c r="F299" s="236" t="s">
        <v>486</v>
      </c>
      <c r="G299" s="237" t="s">
        <v>487</v>
      </c>
      <c r="H299" s="283"/>
      <c r="I299" s="239"/>
      <c r="J299" s="240">
        <f>ROUND(I299*H299,2)</f>
        <v>0</v>
      </c>
      <c r="K299" s="236" t="s">
        <v>164</v>
      </c>
      <c r="L299" s="43"/>
      <c r="M299" s="241" t="s">
        <v>1</v>
      </c>
      <c r="N299" s="242" t="s">
        <v>42</v>
      </c>
      <c r="O299" s="90"/>
      <c r="P299" s="243">
        <f>O299*H299</f>
        <v>0</v>
      </c>
      <c r="Q299" s="243">
        <v>0</v>
      </c>
      <c r="R299" s="243">
        <f>Q299*H299</f>
        <v>0</v>
      </c>
      <c r="S299" s="243">
        <v>0</v>
      </c>
      <c r="T299" s="244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45" t="s">
        <v>236</v>
      </c>
      <c r="AT299" s="245" t="s">
        <v>160</v>
      </c>
      <c r="AU299" s="245" t="s">
        <v>87</v>
      </c>
      <c r="AY299" s="16" t="s">
        <v>158</v>
      </c>
      <c r="BE299" s="246">
        <f>IF(N299="základní",J299,0)</f>
        <v>0</v>
      </c>
      <c r="BF299" s="246">
        <f>IF(N299="snížená",J299,0)</f>
        <v>0</v>
      </c>
      <c r="BG299" s="246">
        <f>IF(N299="zákl. přenesená",J299,0)</f>
        <v>0</v>
      </c>
      <c r="BH299" s="246">
        <f>IF(N299="sníž. přenesená",J299,0)</f>
        <v>0</v>
      </c>
      <c r="BI299" s="246">
        <f>IF(N299="nulová",J299,0)</f>
        <v>0</v>
      </c>
      <c r="BJ299" s="16" t="s">
        <v>85</v>
      </c>
      <c r="BK299" s="246">
        <f>ROUND(I299*H299,2)</f>
        <v>0</v>
      </c>
      <c r="BL299" s="16" t="s">
        <v>236</v>
      </c>
      <c r="BM299" s="245" t="s">
        <v>488</v>
      </c>
    </row>
    <row r="300" s="2" customFormat="1" ht="21.75" customHeight="1">
      <c r="A300" s="37"/>
      <c r="B300" s="38"/>
      <c r="C300" s="234" t="s">
        <v>489</v>
      </c>
      <c r="D300" s="234" t="s">
        <v>160</v>
      </c>
      <c r="E300" s="235" t="s">
        <v>490</v>
      </c>
      <c r="F300" s="236" t="s">
        <v>491</v>
      </c>
      <c r="G300" s="237" t="s">
        <v>487</v>
      </c>
      <c r="H300" s="283"/>
      <c r="I300" s="239"/>
      <c r="J300" s="240">
        <f>ROUND(I300*H300,2)</f>
        <v>0</v>
      </c>
      <c r="K300" s="236" t="s">
        <v>164</v>
      </c>
      <c r="L300" s="43"/>
      <c r="M300" s="241" t="s">
        <v>1</v>
      </c>
      <c r="N300" s="242" t="s">
        <v>42</v>
      </c>
      <c r="O300" s="90"/>
      <c r="P300" s="243">
        <f>O300*H300</f>
        <v>0</v>
      </c>
      <c r="Q300" s="243">
        <v>0</v>
      </c>
      <c r="R300" s="243">
        <f>Q300*H300</f>
        <v>0</v>
      </c>
      <c r="S300" s="243">
        <v>0</v>
      </c>
      <c r="T300" s="244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45" t="s">
        <v>236</v>
      </c>
      <c r="AT300" s="245" t="s">
        <v>160</v>
      </c>
      <c r="AU300" s="245" t="s">
        <v>87</v>
      </c>
      <c r="AY300" s="16" t="s">
        <v>158</v>
      </c>
      <c r="BE300" s="246">
        <f>IF(N300="základní",J300,0)</f>
        <v>0</v>
      </c>
      <c r="BF300" s="246">
        <f>IF(N300="snížená",J300,0)</f>
        <v>0</v>
      </c>
      <c r="BG300" s="246">
        <f>IF(N300="zákl. přenesená",J300,0)</f>
        <v>0</v>
      </c>
      <c r="BH300" s="246">
        <f>IF(N300="sníž. přenesená",J300,0)</f>
        <v>0</v>
      </c>
      <c r="BI300" s="246">
        <f>IF(N300="nulová",J300,0)</f>
        <v>0</v>
      </c>
      <c r="BJ300" s="16" t="s">
        <v>85</v>
      </c>
      <c r="BK300" s="246">
        <f>ROUND(I300*H300,2)</f>
        <v>0</v>
      </c>
      <c r="BL300" s="16" t="s">
        <v>236</v>
      </c>
      <c r="BM300" s="245" t="s">
        <v>492</v>
      </c>
    </row>
    <row r="301" s="12" customFormat="1" ht="22.8" customHeight="1">
      <c r="A301" s="12"/>
      <c r="B301" s="218"/>
      <c r="C301" s="219"/>
      <c r="D301" s="220" t="s">
        <v>76</v>
      </c>
      <c r="E301" s="232" t="s">
        <v>493</v>
      </c>
      <c r="F301" s="232" t="s">
        <v>494</v>
      </c>
      <c r="G301" s="219"/>
      <c r="H301" s="219"/>
      <c r="I301" s="222"/>
      <c r="J301" s="233">
        <f>BK301</f>
        <v>0</v>
      </c>
      <c r="K301" s="219"/>
      <c r="L301" s="224"/>
      <c r="M301" s="225"/>
      <c r="N301" s="226"/>
      <c r="O301" s="226"/>
      <c r="P301" s="227">
        <f>SUM(P302:P311)</f>
        <v>0</v>
      </c>
      <c r="Q301" s="226"/>
      <c r="R301" s="227">
        <f>SUM(R302:R311)</f>
        <v>0.12627944999999999</v>
      </c>
      <c r="S301" s="226"/>
      <c r="T301" s="228">
        <f>SUM(T302:T311)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29" t="s">
        <v>87</v>
      </c>
      <c r="AT301" s="230" t="s">
        <v>76</v>
      </c>
      <c r="AU301" s="230" t="s">
        <v>85</v>
      </c>
      <c r="AY301" s="229" t="s">
        <v>158</v>
      </c>
      <c r="BK301" s="231">
        <f>SUM(BK302:BK311)</f>
        <v>0</v>
      </c>
    </row>
    <row r="302" s="2" customFormat="1" ht="21.75" customHeight="1">
      <c r="A302" s="37"/>
      <c r="B302" s="38"/>
      <c r="C302" s="234" t="s">
        <v>495</v>
      </c>
      <c r="D302" s="234" t="s">
        <v>160</v>
      </c>
      <c r="E302" s="235" t="s">
        <v>496</v>
      </c>
      <c r="F302" s="236" t="s">
        <v>497</v>
      </c>
      <c r="G302" s="237" t="s">
        <v>163</v>
      </c>
      <c r="H302" s="238">
        <v>87.299999999999997</v>
      </c>
      <c r="I302" s="239"/>
      <c r="J302" s="240">
        <f>ROUND(I302*H302,2)</f>
        <v>0</v>
      </c>
      <c r="K302" s="236" t="s">
        <v>271</v>
      </c>
      <c r="L302" s="43"/>
      <c r="M302" s="241" t="s">
        <v>1</v>
      </c>
      <c r="N302" s="242" t="s">
        <v>42</v>
      </c>
      <c r="O302" s="90"/>
      <c r="P302" s="243">
        <f>O302*H302</f>
        <v>0</v>
      </c>
      <c r="Q302" s="243">
        <v>0</v>
      </c>
      <c r="R302" s="243">
        <f>Q302*H302</f>
        <v>0</v>
      </c>
      <c r="S302" s="243">
        <v>0</v>
      </c>
      <c r="T302" s="244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45" t="s">
        <v>236</v>
      </c>
      <c r="AT302" s="245" t="s">
        <v>160</v>
      </c>
      <c r="AU302" s="245" t="s">
        <v>87</v>
      </c>
      <c r="AY302" s="16" t="s">
        <v>158</v>
      </c>
      <c r="BE302" s="246">
        <f>IF(N302="základní",J302,0)</f>
        <v>0</v>
      </c>
      <c r="BF302" s="246">
        <f>IF(N302="snížená",J302,0)</f>
        <v>0</v>
      </c>
      <c r="BG302" s="246">
        <f>IF(N302="zákl. přenesená",J302,0)</f>
        <v>0</v>
      </c>
      <c r="BH302" s="246">
        <f>IF(N302="sníž. přenesená",J302,0)</f>
        <v>0</v>
      </c>
      <c r="BI302" s="246">
        <f>IF(N302="nulová",J302,0)</f>
        <v>0</v>
      </c>
      <c r="BJ302" s="16" t="s">
        <v>85</v>
      </c>
      <c r="BK302" s="246">
        <f>ROUND(I302*H302,2)</f>
        <v>0</v>
      </c>
      <c r="BL302" s="16" t="s">
        <v>236</v>
      </c>
      <c r="BM302" s="245" t="s">
        <v>498</v>
      </c>
    </row>
    <row r="303" s="13" customFormat="1">
      <c r="A303" s="13"/>
      <c r="B303" s="247"/>
      <c r="C303" s="248"/>
      <c r="D303" s="249" t="s">
        <v>167</v>
      </c>
      <c r="E303" s="250" t="s">
        <v>1</v>
      </c>
      <c r="F303" s="251" t="s">
        <v>327</v>
      </c>
      <c r="G303" s="248"/>
      <c r="H303" s="252">
        <v>87.299999999999997</v>
      </c>
      <c r="I303" s="253"/>
      <c r="J303" s="248"/>
      <c r="K303" s="248"/>
      <c r="L303" s="254"/>
      <c r="M303" s="255"/>
      <c r="N303" s="256"/>
      <c r="O303" s="256"/>
      <c r="P303" s="256"/>
      <c r="Q303" s="256"/>
      <c r="R303" s="256"/>
      <c r="S303" s="256"/>
      <c r="T303" s="257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8" t="s">
        <v>167</v>
      </c>
      <c r="AU303" s="258" t="s">
        <v>87</v>
      </c>
      <c r="AV303" s="13" t="s">
        <v>87</v>
      </c>
      <c r="AW303" s="13" t="s">
        <v>33</v>
      </c>
      <c r="AX303" s="13" t="s">
        <v>85</v>
      </c>
      <c r="AY303" s="258" t="s">
        <v>158</v>
      </c>
    </row>
    <row r="304" s="2" customFormat="1" ht="16.5" customHeight="1">
      <c r="A304" s="37"/>
      <c r="B304" s="38"/>
      <c r="C304" s="259" t="s">
        <v>499</v>
      </c>
      <c r="D304" s="259" t="s">
        <v>189</v>
      </c>
      <c r="E304" s="260" t="s">
        <v>500</v>
      </c>
      <c r="F304" s="261" t="s">
        <v>501</v>
      </c>
      <c r="G304" s="262" t="s">
        <v>163</v>
      </c>
      <c r="H304" s="263">
        <v>192.06</v>
      </c>
      <c r="I304" s="264"/>
      <c r="J304" s="265">
        <f>ROUND(I304*H304,2)</f>
        <v>0</v>
      </c>
      <c r="K304" s="261" t="s">
        <v>164</v>
      </c>
      <c r="L304" s="266"/>
      <c r="M304" s="267" t="s">
        <v>1</v>
      </c>
      <c r="N304" s="268" t="s">
        <v>42</v>
      </c>
      <c r="O304" s="90"/>
      <c r="P304" s="243">
        <f>O304*H304</f>
        <v>0</v>
      </c>
      <c r="Q304" s="243">
        <v>0.00059999999999999995</v>
      </c>
      <c r="R304" s="243">
        <f>Q304*H304</f>
        <v>0.11523599999999999</v>
      </c>
      <c r="S304" s="243">
        <v>0</v>
      </c>
      <c r="T304" s="244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45" t="s">
        <v>318</v>
      </c>
      <c r="AT304" s="245" t="s">
        <v>189</v>
      </c>
      <c r="AU304" s="245" t="s">
        <v>87</v>
      </c>
      <c r="AY304" s="16" t="s">
        <v>158</v>
      </c>
      <c r="BE304" s="246">
        <f>IF(N304="základní",J304,0)</f>
        <v>0</v>
      </c>
      <c r="BF304" s="246">
        <f>IF(N304="snížená",J304,0)</f>
        <v>0</v>
      </c>
      <c r="BG304" s="246">
        <f>IF(N304="zákl. přenesená",J304,0)</f>
        <v>0</v>
      </c>
      <c r="BH304" s="246">
        <f>IF(N304="sníž. přenesená",J304,0)</f>
        <v>0</v>
      </c>
      <c r="BI304" s="246">
        <f>IF(N304="nulová",J304,0)</f>
        <v>0</v>
      </c>
      <c r="BJ304" s="16" t="s">
        <v>85</v>
      </c>
      <c r="BK304" s="246">
        <f>ROUND(I304*H304,2)</f>
        <v>0</v>
      </c>
      <c r="BL304" s="16" t="s">
        <v>236</v>
      </c>
      <c r="BM304" s="245" t="s">
        <v>502</v>
      </c>
    </row>
    <row r="305" s="13" customFormat="1">
      <c r="A305" s="13"/>
      <c r="B305" s="247"/>
      <c r="C305" s="248"/>
      <c r="D305" s="249" t="s">
        <v>167</v>
      </c>
      <c r="E305" s="248"/>
      <c r="F305" s="251" t="s">
        <v>503</v>
      </c>
      <c r="G305" s="248"/>
      <c r="H305" s="252">
        <v>192.06</v>
      </c>
      <c r="I305" s="253"/>
      <c r="J305" s="248"/>
      <c r="K305" s="248"/>
      <c r="L305" s="254"/>
      <c r="M305" s="255"/>
      <c r="N305" s="256"/>
      <c r="O305" s="256"/>
      <c r="P305" s="256"/>
      <c r="Q305" s="256"/>
      <c r="R305" s="256"/>
      <c r="S305" s="256"/>
      <c r="T305" s="257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8" t="s">
        <v>167</v>
      </c>
      <c r="AU305" s="258" t="s">
        <v>87</v>
      </c>
      <c r="AV305" s="13" t="s">
        <v>87</v>
      </c>
      <c r="AW305" s="13" t="s">
        <v>4</v>
      </c>
      <c r="AX305" s="13" t="s">
        <v>85</v>
      </c>
      <c r="AY305" s="258" t="s">
        <v>158</v>
      </c>
    </row>
    <row r="306" s="2" customFormat="1" ht="21.75" customHeight="1">
      <c r="A306" s="37"/>
      <c r="B306" s="38"/>
      <c r="C306" s="234" t="s">
        <v>504</v>
      </c>
      <c r="D306" s="234" t="s">
        <v>160</v>
      </c>
      <c r="E306" s="235" t="s">
        <v>505</v>
      </c>
      <c r="F306" s="236" t="s">
        <v>506</v>
      </c>
      <c r="G306" s="237" t="s">
        <v>163</v>
      </c>
      <c r="H306" s="238">
        <v>87.299999999999997</v>
      </c>
      <c r="I306" s="239"/>
      <c r="J306" s="240">
        <f>ROUND(I306*H306,2)</f>
        <v>0</v>
      </c>
      <c r="K306" s="236" t="s">
        <v>271</v>
      </c>
      <c r="L306" s="43"/>
      <c r="M306" s="241" t="s">
        <v>1</v>
      </c>
      <c r="N306" s="242" t="s">
        <v>42</v>
      </c>
      <c r="O306" s="90"/>
      <c r="P306" s="243">
        <f>O306*H306</f>
        <v>0</v>
      </c>
      <c r="Q306" s="243">
        <v>0</v>
      </c>
      <c r="R306" s="243">
        <f>Q306*H306</f>
        <v>0</v>
      </c>
      <c r="S306" s="243">
        <v>0</v>
      </c>
      <c r="T306" s="244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45" t="s">
        <v>236</v>
      </c>
      <c r="AT306" s="245" t="s">
        <v>160</v>
      </c>
      <c r="AU306" s="245" t="s">
        <v>87</v>
      </c>
      <c r="AY306" s="16" t="s">
        <v>158</v>
      </c>
      <c r="BE306" s="246">
        <f>IF(N306="základní",J306,0)</f>
        <v>0</v>
      </c>
      <c r="BF306" s="246">
        <f>IF(N306="snížená",J306,0)</f>
        <v>0</v>
      </c>
      <c r="BG306" s="246">
        <f>IF(N306="zákl. přenesená",J306,0)</f>
        <v>0</v>
      </c>
      <c r="BH306" s="246">
        <f>IF(N306="sníž. přenesená",J306,0)</f>
        <v>0</v>
      </c>
      <c r="BI306" s="246">
        <f>IF(N306="nulová",J306,0)</f>
        <v>0</v>
      </c>
      <c r="BJ306" s="16" t="s">
        <v>85</v>
      </c>
      <c r="BK306" s="246">
        <f>ROUND(I306*H306,2)</f>
        <v>0</v>
      </c>
      <c r="BL306" s="16" t="s">
        <v>236</v>
      </c>
      <c r="BM306" s="245" t="s">
        <v>507</v>
      </c>
    </row>
    <row r="307" s="2" customFormat="1" ht="16.5" customHeight="1">
      <c r="A307" s="37"/>
      <c r="B307" s="38"/>
      <c r="C307" s="259" t="s">
        <v>508</v>
      </c>
      <c r="D307" s="259" t="s">
        <v>189</v>
      </c>
      <c r="E307" s="260" t="s">
        <v>509</v>
      </c>
      <c r="F307" s="261" t="s">
        <v>510</v>
      </c>
      <c r="G307" s="262" t="s">
        <v>163</v>
      </c>
      <c r="H307" s="263">
        <v>100.395</v>
      </c>
      <c r="I307" s="264"/>
      <c r="J307" s="265">
        <f>ROUND(I307*H307,2)</f>
        <v>0</v>
      </c>
      <c r="K307" s="261" t="s">
        <v>309</v>
      </c>
      <c r="L307" s="266"/>
      <c r="M307" s="267" t="s">
        <v>1</v>
      </c>
      <c r="N307" s="268" t="s">
        <v>42</v>
      </c>
      <c r="O307" s="90"/>
      <c r="P307" s="243">
        <f>O307*H307</f>
        <v>0</v>
      </c>
      <c r="Q307" s="243">
        <v>0.00011</v>
      </c>
      <c r="R307" s="243">
        <f>Q307*H307</f>
        <v>0.01104345</v>
      </c>
      <c r="S307" s="243">
        <v>0</v>
      </c>
      <c r="T307" s="244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45" t="s">
        <v>318</v>
      </c>
      <c r="AT307" s="245" t="s">
        <v>189</v>
      </c>
      <c r="AU307" s="245" t="s">
        <v>87</v>
      </c>
      <c r="AY307" s="16" t="s">
        <v>158</v>
      </c>
      <c r="BE307" s="246">
        <f>IF(N307="základní",J307,0)</f>
        <v>0</v>
      </c>
      <c r="BF307" s="246">
        <f>IF(N307="snížená",J307,0)</f>
        <v>0</v>
      </c>
      <c r="BG307" s="246">
        <f>IF(N307="zákl. přenesená",J307,0)</f>
        <v>0</v>
      </c>
      <c r="BH307" s="246">
        <f>IF(N307="sníž. přenesená",J307,0)</f>
        <v>0</v>
      </c>
      <c r="BI307" s="246">
        <f>IF(N307="nulová",J307,0)</f>
        <v>0</v>
      </c>
      <c r="BJ307" s="16" t="s">
        <v>85</v>
      </c>
      <c r="BK307" s="246">
        <f>ROUND(I307*H307,2)</f>
        <v>0</v>
      </c>
      <c r="BL307" s="16" t="s">
        <v>236</v>
      </c>
      <c r="BM307" s="245" t="s">
        <v>511</v>
      </c>
    </row>
    <row r="308" s="2" customFormat="1">
      <c r="A308" s="37"/>
      <c r="B308" s="38"/>
      <c r="C308" s="39"/>
      <c r="D308" s="249" t="s">
        <v>466</v>
      </c>
      <c r="E308" s="39"/>
      <c r="F308" s="280" t="s">
        <v>512</v>
      </c>
      <c r="G308" s="39"/>
      <c r="H308" s="39"/>
      <c r="I308" s="143"/>
      <c r="J308" s="39"/>
      <c r="K308" s="39"/>
      <c r="L308" s="43"/>
      <c r="M308" s="281"/>
      <c r="N308" s="282"/>
      <c r="O308" s="90"/>
      <c r="P308" s="90"/>
      <c r="Q308" s="90"/>
      <c r="R308" s="90"/>
      <c r="S308" s="90"/>
      <c r="T308" s="91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6" t="s">
        <v>466</v>
      </c>
      <c r="AU308" s="16" t="s">
        <v>87</v>
      </c>
    </row>
    <row r="309" s="13" customFormat="1">
      <c r="A309" s="13"/>
      <c r="B309" s="247"/>
      <c r="C309" s="248"/>
      <c r="D309" s="249" t="s">
        <v>167</v>
      </c>
      <c r="E309" s="248"/>
      <c r="F309" s="251" t="s">
        <v>476</v>
      </c>
      <c r="G309" s="248"/>
      <c r="H309" s="252">
        <v>100.395</v>
      </c>
      <c r="I309" s="253"/>
      <c r="J309" s="248"/>
      <c r="K309" s="248"/>
      <c r="L309" s="254"/>
      <c r="M309" s="255"/>
      <c r="N309" s="256"/>
      <c r="O309" s="256"/>
      <c r="P309" s="256"/>
      <c r="Q309" s="256"/>
      <c r="R309" s="256"/>
      <c r="S309" s="256"/>
      <c r="T309" s="257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8" t="s">
        <v>167</v>
      </c>
      <c r="AU309" s="258" t="s">
        <v>87</v>
      </c>
      <c r="AV309" s="13" t="s">
        <v>87</v>
      </c>
      <c r="AW309" s="13" t="s">
        <v>4</v>
      </c>
      <c r="AX309" s="13" t="s">
        <v>85</v>
      </c>
      <c r="AY309" s="258" t="s">
        <v>158</v>
      </c>
    </row>
    <row r="310" s="2" customFormat="1" ht="21.75" customHeight="1">
      <c r="A310" s="37"/>
      <c r="B310" s="38"/>
      <c r="C310" s="234" t="s">
        <v>513</v>
      </c>
      <c r="D310" s="234" t="s">
        <v>160</v>
      </c>
      <c r="E310" s="235" t="s">
        <v>514</v>
      </c>
      <c r="F310" s="236" t="s">
        <v>515</v>
      </c>
      <c r="G310" s="237" t="s">
        <v>487</v>
      </c>
      <c r="H310" s="283"/>
      <c r="I310" s="239"/>
      <c r="J310" s="240">
        <f>ROUND(I310*H310,2)</f>
        <v>0</v>
      </c>
      <c r="K310" s="236" t="s">
        <v>164</v>
      </c>
      <c r="L310" s="43"/>
      <c r="M310" s="241" t="s">
        <v>1</v>
      </c>
      <c r="N310" s="242" t="s">
        <v>42</v>
      </c>
      <c r="O310" s="90"/>
      <c r="P310" s="243">
        <f>O310*H310</f>
        <v>0</v>
      </c>
      <c r="Q310" s="243">
        <v>0</v>
      </c>
      <c r="R310" s="243">
        <f>Q310*H310</f>
        <v>0</v>
      </c>
      <c r="S310" s="243">
        <v>0</v>
      </c>
      <c r="T310" s="244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45" t="s">
        <v>236</v>
      </c>
      <c r="AT310" s="245" t="s">
        <v>160</v>
      </c>
      <c r="AU310" s="245" t="s">
        <v>87</v>
      </c>
      <c r="AY310" s="16" t="s">
        <v>158</v>
      </c>
      <c r="BE310" s="246">
        <f>IF(N310="základní",J310,0)</f>
        <v>0</v>
      </c>
      <c r="BF310" s="246">
        <f>IF(N310="snížená",J310,0)</f>
        <v>0</v>
      </c>
      <c r="BG310" s="246">
        <f>IF(N310="zákl. přenesená",J310,0)</f>
        <v>0</v>
      </c>
      <c r="BH310" s="246">
        <f>IF(N310="sníž. přenesená",J310,0)</f>
        <v>0</v>
      </c>
      <c r="BI310" s="246">
        <f>IF(N310="nulová",J310,0)</f>
        <v>0</v>
      </c>
      <c r="BJ310" s="16" t="s">
        <v>85</v>
      </c>
      <c r="BK310" s="246">
        <f>ROUND(I310*H310,2)</f>
        <v>0</v>
      </c>
      <c r="BL310" s="16" t="s">
        <v>236</v>
      </c>
      <c r="BM310" s="245" t="s">
        <v>516</v>
      </c>
    </row>
    <row r="311" s="2" customFormat="1" ht="21.75" customHeight="1">
      <c r="A311" s="37"/>
      <c r="B311" s="38"/>
      <c r="C311" s="234" t="s">
        <v>517</v>
      </c>
      <c r="D311" s="234" t="s">
        <v>160</v>
      </c>
      <c r="E311" s="235" t="s">
        <v>518</v>
      </c>
      <c r="F311" s="236" t="s">
        <v>519</v>
      </c>
      <c r="G311" s="237" t="s">
        <v>487</v>
      </c>
      <c r="H311" s="283"/>
      <c r="I311" s="239"/>
      <c r="J311" s="240">
        <f>ROUND(I311*H311,2)</f>
        <v>0</v>
      </c>
      <c r="K311" s="236" t="s">
        <v>271</v>
      </c>
      <c r="L311" s="43"/>
      <c r="M311" s="241" t="s">
        <v>1</v>
      </c>
      <c r="N311" s="242" t="s">
        <v>42</v>
      </c>
      <c r="O311" s="90"/>
      <c r="P311" s="243">
        <f>O311*H311</f>
        <v>0</v>
      </c>
      <c r="Q311" s="243">
        <v>0</v>
      </c>
      <c r="R311" s="243">
        <f>Q311*H311</f>
        <v>0</v>
      </c>
      <c r="S311" s="243">
        <v>0</v>
      </c>
      <c r="T311" s="244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45" t="s">
        <v>236</v>
      </c>
      <c r="AT311" s="245" t="s">
        <v>160</v>
      </c>
      <c r="AU311" s="245" t="s">
        <v>87</v>
      </c>
      <c r="AY311" s="16" t="s">
        <v>158</v>
      </c>
      <c r="BE311" s="246">
        <f>IF(N311="základní",J311,0)</f>
        <v>0</v>
      </c>
      <c r="BF311" s="246">
        <f>IF(N311="snížená",J311,0)</f>
        <v>0</v>
      </c>
      <c r="BG311" s="246">
        <f>IF(N311="zákl. přenesená",J311,0)</f>
        <v>0</v>
      </c>
      <c r="BH311" s="246">
        <f>IF(N311="sníž. přenesená",J311,0)</f>
        <v>0</v>
      </c>
      <c r="BI311" s="246">
        <f>IF(N311="nulová",J311,0)</f>
        <v>0</v>
      </c>
      <c r="BJ311" s="16" t="s">
        <v>85</v>
      </c>
      <c r="BK311" s="246">
        <f>ROUND(I311*H311,2)</f>
        <v>0</v>
      </c>
      <c r="BL311" s="16" t="s">
        <v>236</v>
      </c>
      <c r="BM311" s="245" t="s">
        <v>520</v>
      </c>
    </row>
    <row r="312" s="12" customFormat="1" ht="22.8" customHeight="1">
      <c r="A312" s="12"/>
      <c r="B312" s="218"/>
      <c r="C312" s="219"/>
      <c r="D312" s="220" t="s">
        <v>76</v>
      </c>
      <c r="E312" s="232" t="s">
        <v>521</v>
      </c>
      <c r="F312" s="232" t="s">
        <v>522</v>
      </c>
      <c r="G312" s="219"/>
      <c r="H312" s="219"/>
      <c r="I312" s="222"/>
      <c r="J312" s="233">
        <f>BK312</f>
        <v>0</v>
      </c>
      <c r="K312" s="219"/>
      <c r="L312" s="224"/>
      <c r="M312" s="225"/>
      <c r="N312" s="226"/>
      <c r="O312" s="226"/>
      <c r="P312" s="227">
        <f>SUM(P313:P317)</f>
        <v>0</v>
      </c>
      <c r="Q312" s="226"/>
      <c r="R312" s="227">
        <f>SUM(R313:R317)</f>
        <v>0</v>
      </c>
      <c r="S312" s="226"/>
      <c r="T312" s="228">
        <f>SUM(T313:T317)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29" t="s">
        <v>87</v>
      </c>
      <c r="AT312" s="230" t="s">
        <v>76</v>
      </c>
      <c r="AU312" s="230" t="s">
        <v>85</v>
      </c>
      <c r="AY312" s="229" t="s">
        <v>158</v>
      </c>
      <c r="BK312" s="231">
        <f>SUM(BK313:BK317)</f>
        <v>0</v>
      </c>
    </row>
    <row r="313" s="2" customFormat="1" ht="16.5" customHeight="1">
      <c r="A313" s="37"/>
      <c r="B313" s="38"/>
      <c r="C313" s="234" t="s">
        <v>523</v>
      </c>
      <c r="D313" s="234" t="s">
        <v>160</v>
      </c>
      <c r="E313" s="235" t="s">
        <v>524</v>
      </c>
      <c r="F313" s="236" t="s">
        <v>525</v>
      </c>
      <c r="G313" s="237" t="s">
        <v>526</v>
      </c>
      <c r="H313" s="238">
        <v>1</v>
      </c>
      <c r="I313" s="239"/>
      <c r="J313" s="240">
        <f>ROUND(I313*H313,2)</f>
        <v>0</v>
      </c>
      <c r="K313" s="236" t="s">
        <v>1</v>
      </c>
      <c r="L313" s="43"/>
      <c r="M313" s="241" t="s">
        <v>1</v>
      </c>
      <c r="N313" s="242" t="s">
        <v>42</v>
      </c>
      <c r="O313" s="90"/>
      <c r="P313" s="243">
        <f>O313*H313</f>
        <v>0</v>
      </c>
      <c r="Q313" s="243">
        <v>0</v>
      </c>
      <c r="R313" s="243">
        <f>Q313*H313</f>
        <v>0</v>
      </c>
      <c r="S313" s="243">
        <v>0</v>
      </c>
      <c r="T313" s="244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45" t="s">
        <v>236</v>
      </c>
      <c r="AT313" s="245" t="s">
        <v>160</v>
      </c>
      <c r="AU313" s="245" t="s">
        <v>87</v>
      </c>
      <c r="AY313" s="16" t="s">
        <v>158</v>
      </c>
      <c r="BE313" s="246">
        <f>IF(N313="základní",J313,0)</f>
        <v>0</v>
      </c>
      <c r="BF313" s="246">
        <f>IF(N313="snížená",J313,0)</f>
        <v>0</v>
      </c>
      <c r="BG313" s="246">
        <f>IF(N313="zákl. přenesená",J313,0)</f>
        <v>0</v>
      </c>
      <c r="BH313" s="246">
        <f>IF(N313="sníž. přenesená",J313,0)</f>
        <v>0</v>
      </c>
      <c r="BI313" s="246">
        <f>IF(N313="nulová",J313,0)</f>
        <v>0</v>
      </c>
      <c r="BJ313" s="16" t="s">
        <v>85</v>
      </c>
      <c r="BK313" s="246">
        <f>ROUND(I313*H313,2)</f>
        <v>0</v>
      </c>
      <c r="BL313" s="16" t="s">
        <v>236</v>
      </c>
      <c r="BM313" s="245" t="s">
        <v>527</v>
      </c>
    </row>
    <row r="314" s="2" customFormat="1" ht="21.75" customHeight="1">
      <c r="A314" s="37"/>
      <c r="B314" s="38"/>
      <c r="C314" s="234" t="s">
        <v>528</v>
      </c>
      <c r="D314" s="234" t="s">
        <v>160</v>
      </c>
      <c r="E314" s="235" t="s">
        <v>529</v>
      </c>
      <c r="F314" s="236" t="s">
        <v>530</v>
      </c>
      <c r="G314" s="237" t="s">
        <v>531</v>
      </c>
      <c r="H314" s="238">
        <v>6</v>
      </c>
      <c r="I314" s="239"/>
      <c r="J314" s="240">
        <f>ROUND(I314*H314,2)</f>
        <v>0</v>
      </c>
      <c r="K314" s="236" t="s">
        <v>1</v>
      </c>
      <c r="L314" s="43"/>
      <c r="M314" s="241" t="s">
        <v>1</v>
      </c>
      <c r="N314" s="242" t="s">
        <v>42</v>
      </c>
      <c r="O314" s="90"/>
      <c r="P314" s="243">
        <f>O314*H314</f>
        <v>0</v>
      </c>
      <c r="Q314" s="243">
        <v>0</v>
      </c>
      <c r="R314" s="243">
        <f>Q314*H314</f>
        <v>0</v>
      </c>
      <c r="S314" s="243">
        <v>0</v>
      </c>
      <c r="T314" s="244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45" t="s">
        <v>236</v>
      </c>
      <c r="AT314" s="245" t="s">
        <v>160</v>
      </c>
      <c r="AU314" s="245" t="s">
        <v>87</v>
      </c>
      <c r="AY314" s="16" t="s">
        <v>158</v>
      </c>
      <c r="BE314" s="246">
        <f>IF(N314="základní",J314,0)</f>
        <v>0</v>
      </c>
      <c r="BF314" s="246">
        <f>IF(N314="snížená",J314,0)</f>
        <v>0</v>
      </c>
      <c r="BG314" s="246">
        <f>IF(N314="zákl. přenesená",J314,0)</f>
        <v>0</v>
      </c>
      <c r="BH314" s="246">
        <f>IF(N314="sníž. přenesená",J314,0)</f>
        <v>0</v>
      </c>
      <c r="BI314" s="246">
        <f>IF(N314="nulová",J314,0)</f>
        <v>0</v>
      </c>
      <c r="BJ314" s="16" t="s">
        <v>85</v>
      </c>
      <c r="BK314" s="246">
        <f>ROUND(I314*H314,2)</f>
        <v>0</v>
      </c>
      <c r="BL314" s="16" t="s">
        <v>236</v>
      </c>
      <c r="BM314" s="245" t="s">
        <v>532</v>
      </c>
    </row>
    <row r="315" s="2" customFormat="1" ht="16.5" customHeight="1">
      <c r="A315" s="37"/>
      <c r="B315" s="38"/>
      <c r="C315" s="234" t="s">
        <v>533</v>
      </c>
      <c r="D315" s="234" t="s">
        <v>160</v>
      </c>
      <c r="E315" s="235" t="s">
        <v>534</v>
      </c>
      <c r="F315" s="236" t="s">
        <v>535</v>
      </c>
      <c r="G315" s="237" t="s">
        <v>526</v>
      </c>
      <c r="H315" s="238">
        <v>1</v>
      </c>
      <c r="I315" s="239"/>
      <c r="J315" s="240">
        <f>ROUND(I315*H315,2)</f>
        <v>0</v>
      </c>
      <c r="K315" s="236" t="s">
        <v>1</v>
      </c>
      <c r="L315" s="43"/>
      <c r="M315" s="241" t="s">
        <v>1</v>
      </c>
      <c r="N315" s="242" t="s">
        <v>42</v>
      </c>
      <c r="O315" s="90"/>
      <c r="P315" s="243">
        <f>O315*H315</f>
        <v>0</v>
      </c>
      <c r="Q315" s="243">
        <v>0</v>
      </c>
      <c r="R315" s="243">
        <f>Q315*H315</f>
        <v>0</v>
      </c>
      <c r="S315" s="243">
        <v>0</v>
      </c>
      <c r="T315" s="244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45" t="s">
        <v>236</v>
      </c>
      <c r="AT315" s="245" t="s">
        <v>160</v>
      </c>
      <c r="AU315" s="245" t="s">
        <v>87</v>
      </c>
      <c r="AY315" s="16" t="s">
        <v>158</v>
      </c>
      <c r="BE315" s="246">
        <f>IF(N315="základní",J315,0)</f>
        <v>0</v>
      </c>
      <c r="BF315" s="246">
        <f>IF(N315="snížená",J315,0)</f>
        <v>0</v>
      </c>
      <c r="BG315" s="246">
        <f>IF(N315="zákl. přenesená",J315,0)</f>
        <v>0</v>
      </c>
      <c r="BH315" s="246">
        <f>IF(N315="sníž. přenesená",J315,0)</f>
        <v>0</v>
      </c>
      <c r="BI315" s="246">
        <f>IF(N315="nulová",J315,0)</f>
        <v>0</v>
      </c>
      <c r="BJ315" s="16" t="s">
        <v>85</v>
      </c>
      <c r="BK315" s="246">
        <f>ROUND(I315*H315,2)</f>
        <v>0</v>
      </c>
      <c r="BL315" s="16" t="s">
        <v>236</v>
      </c>
      <c r="BM315" s="245" t="s">
        <v>536</v>
      </c>
    </row>
    <row r="316" s="2" customFormat="1" ht="16.5" customHeight="1">
      <c r="A316" s="37"/>
      <c r="B316" s="38"/>
      <c r="C316" s="234" t="s">
        <v>537</v>
      </c>
      <c r="D316" s="234" t="s">
        <v>160</v>
      </c>
      <c r="E316" s="235" t="s">
        <v>538</v>
      </c>
      <c r="F316" s="236" t="s">
        <v>539</v>
      </c>
      <c r="G316" s="237" t="s">
        <v>526</v>
      </c>
      <c r="H316" s="238">
        <v>1</v>
      </c>
      <c r="I316" s="239"/>
      <c r="J316" s="240">
        <f>ROUND(I316*H316,2)</f>
        <v>0</v>
      </c>
      <c r="K316" s="236" t="s">
        <v>1</v>
      </c>
      <c r="L316" s="43"/>
      <c r="M316" s="241" t="s">
        <v>1</v>
      </c>
      <c r="N316" s="242" t="s">
        <v>42</v>
      </c>
      <c r="O316" s="90"/>
      <c r="P316" s="243">
        <f>O316*H316</f>
        <v>0</v>
      </c>
      <c r="Q316" s="243">
        <v>0</v>
      </c>
      <c r="R316" s="243">
        <f>Q316*H316</f>
        <v>0</v>
      </c>
      <c r="S316" s="243">
        <v>0</v>
      </c>
      <c r="T316" s="244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45" t="s">
        <v>236</v>
      </c>
      <c r="AT316" s="245" t="s">
        <v>160</v>
      </c>
      <c r="AU316" s="245" t="s">
        <v>87</v>
      </c>
      <c r="AY316" s="16" t="s">
        <v>158</v>
      </c>
      <c r="BE316" s="246">
        <f>IF(N316="základní",J316,0)</f>
        <v>0</v>
      </c>
      <c r="BF316" s="246">
        <f>IF(N316="snížená",J316,0)</f>
        <v>0</v>
      </c>
      <c r="BG316" s="246">
        <f>IF(N316="zákl. přenesená",J316,0)</f>
        <v>0</v>
      </c>
      <c r="BH316" s="246">
        <f>IF(N316="sníž. přenesená",J316,0)</f>
        <v>0</v>
      </c>
      <c r="BI316" s="246">
        <f>IF(N316="nulová",J316,0)</f>
        <v>0</v>
      </c>
      <c r="BJ316" s="16" t="s">
        <v>85</v>
      </c>
      <c r="BK316" s="246">
        <f>ROUND(I316*H316,2)</f>
        <v>0</v>
      </c>
      <c r="BL316" s="16" t="s">
        <v>236</v>
      </c>
      <c r="BM316" s="245" t="s">
        <v>540</v>
      </c>
    </row>
    <row r="317" s="2" customFormat="1" ht="21.75" customHeight="1">
      <c r="A317" s="37"/>
      <c r="B317" s="38"/>
      <c r="C317" s="234" t="s">
        <v>541</v>
      </c>
      <c r="D317" s="234" t="s">
        <v>160</v>
      </c>
      <c r="E317" s="235" t="s">
        <v>542</v>
      </c>
      <c r="F317" s="236" t="s">
        <v>543</v>
      </c>
      <c r="G317" s="237" t="s">
        <v>192</v>
      </c>
      <c r="H317" s="238">
        <v>1</v>
      </c>
      <c r="I317" s="239"/>
      <c r="J317" s="240">
        <f>ROUND(I317*H317,2)</f>
        <v>0</v>
      </c>
      <c r="K317" s="236" t="s">
        <v>1</v>
      </c>
      <c r="L317" s="43"/>
      <c r="M317" s="241" t="s">
        <v>1</v>
      </c>
      <c r="N317" s="242" t="s">
        <v>42</v>
      </c>
      <c r="O317" s="90"/>
      <c r="P317" s="243">
        <f>O317*H317</f>
        <v>0</v>
      </c>
      <c r="Q317" s="243">
        <v>0</v>
      </c>
      <c r="R317" s="243">
        <f>Q317*H317</f>
        <v>0</v>
      </c>
      <c r="S317" s="243">
        <v>0</v>
      </c>
      <c r="T317" s="244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45" t="s">
        <v>236</v>
      </c>
      <c r="AT317" s="245" t="s">
        <v>160</v>
      </c>
      <c r="AU317" s="245" t="s">
        <v>87</v>
      </c>
      <c r="AY317" s="16" t="s">
        <v>158</v>
      </c>
      <c r="BE317" s="246">
        <f>IF(N317="základní",J317,0)</f>
        <v>0</v>
      </c>
      <c r="BF317" s="246">
        <f>IF(N317="snížená",J317,0)</f>
        <v>0</v>
      </c>
      <c r="BG317" s="246">
        <f>IF(N317="zákl. přenesená",J317,0)</f>
        <v>0</v>
      </c>
      <c r="BH317" s="246">
        <f>IF(N317="sníž. přenesená",J317,0)</f>
        <v>0</v>
      </c>
      <c r="BI317" s="246">
        <f>IF(N317="nulová",J317,0)</f>
        <v>0</v>
      </c>
      <c r="BJ317" s="16" t="s">
        <v>85</v>
      </c>
      <c r="BK317" s="246">
        <f>ROUND(I317*H317,2)</f>
        <v>0</v>
      </c>
      <c r="BL317" s="16" t="s">
        <v>236</v>
      </c>
      <c r="BM317" s="245" t="s">
        <v>544</v>
      </c>
    </row>
    <row r="318" s="12" customFormat="1" ht="22.8" customHeight="1">
      <c r="A318" s="12"/>
      <c r="B318" s="218"/>
      <c r="C318" s="219"/>
      <c r="D318" s="220" t="s">
        <v>76</v>
      </c>
      <c r="E318" s="232" t="s">
        <v>545</v>
      </c>
      <c r="F318" s="232" t="s">
        <v>546</v>
      </c>
      <c r="G318" s="219"/>
      <c r="H318" s="219"/>
      <c r="I318" s="222"/>
      <c r="J318" s="233">
        <f>BK318</f>
        <v>0</v>
      </c>
      <c r="K318" s="219"/>
      <c r="L318" s="224"/>
      <c r="M318" s="225"/>
      <c r="N318" s="226"/>
      <c r="O318" s="226"/>
      <c r="P318" s="227">
        <f>SUM(P319:P328)</f>
        <v>0</v>
      </c>
      <c r="Q318" s="226"/>
      <c r="R318" s="227">
        <f>SUM(R319:R328)</f>
        <v>0.31118405000000005</v>
      </c>
      <c r="S318" s="226"/>
      <c r="T318" s="228">
        <f>SUM(T319:T328)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29" t="s">
        <v>87</v>
      </c>
      <c r="AT318" s="230" t="s">
        <v>76</v>
      </c>
      <c r="AU318" s="230" t="s">
        <v>85</v>
      </c>
      <c r="AY318" s="229" t="s">
        <v>158</v>
      </c>
      <c r="BK318" s="231">
        <f>SUM(BK319:BK328)</f>
        <v>0</v>
      </c>
    </row>
    <row r="319" s="2" customFormat="1" ht="21.75" customHeight="1">
      <c r="A319" s="37"/>
      <c r="B319" s="38"/>
      <c r="C319" s="234" t="s">
        <v>547</v>
      </c>
      <c r="D319" s="234" t="s">
        <v>160</v>
      </c>
      <c r="E319" s="235" t="s">
        <v>548</v>
      </c>
      <c r="F319" s="236" t="s">
        <v>549</v>
      </c>
      <c r="G319" s="237" t="s">
        <v>163</v>
      </c>
      <c r="H319" s="238">
        <v>11.470000000000001</v>
      </c>
      <c r="I319" s="239"/>
      <c r="J319" s="240">
        <f>ROUND(I319*H319,2)</f>
        <v>0</v>
      </c>
      <c r="K319" s="236" t="s">
        <v>164</v>
      </c>
      <c r="L319" s="43"/>
      <c r="M319" s="241" t="s">
        <v>1</v>
      </c>
      <c r="N319" s="242" t="s">
        <v>42</v>
      </c>
      <c r="O319" s="90"/>
      <c r="P319" s="243">
        <f>O319*H319</f>
        <v>0</v>
      </c>
      <c r="Q319" s="243">
        <v>0.015740000000000001</v>
      </c>
      <c r="R319" s="243">
        <f>Q319*H319</f>
        <v>0.18053780000000003</v>
      </c>
      <c r="S319" s="243">
        <v>0</v>
      </c>
      <c r="T319" s="244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45" t="s">
        <v>236</v>
      </c>
      <c r="AT319" s="245" t="s">
        <v>160</v>
      </c>
      <c r="AU319" s="245" t="s">
        <v>87</v>
      </c>
      <c r="AY319" s="16" t="s">
        <v>158</v>
      </c>
      <c r="BE319" s="246">
        <f>IF(N319="základní",J319,0)</f>
        <v>0</v>
      </c>
      <c r="BF319" s="246">
        <f>IF(N319="snížená",J319,0)</f>
        <v>0</v>
      </c>
      <c r="BG319" s="246">
        <f>IF(N319="zákl. přenesená",J319,0)</f>
        <v>0</v>
      </c>
      <c r="BH319" s="246">
        <f>IF(N319="sníž. přenesená",J319,0)</f>
        <v>0</v>
      </c>
      <c r="BI319" s="246">
        <f>IF(N319="nulová",J319,0)</f>
        <v>0</v>
      </c>
      <c r="BJ319" s="16" t="s">
        <v>85</v>
      </c>
      <c r="BK319" s="246">
        <f>ROUND(I319*H319,2)</f>
        <v>0</v>
      </c>
      <c r="BL319" s="16" t="s">
        <v>236</v>
      </c>
      <c r="BM319" s="245" t="s">
        <v>550</v>
      </c>
    </row>
    <row r="320" s="13" customFormat="1">
      <c r="A320" s="13"/>
      <c r="B320" s="247"/>
      <c r="C320" s="248"/>
      <c r="D320" s="249" t="s">
        <v>167</v>
      </c>
      <c r="E320" s="250" t="s">
        <v>1</v>
      </c>
      <c r="F320" s="251" t="s">
        <v>551</v>
      </c>
      <c r="G320" s="248"/>
      <c r="H320" s="252">
        <v>11.470000000000001</v>
      </c>
      <c r="I320" s="253"/>
      <c r="J320" s="248"/>
      <c r="K320" s="248"/>
      <c r="L320" s="254"/>
      <c r="M320" s="255"/>
      <c r="N320" s="256"/>
      <c r="O320" s="256"/>
      <c r="P320" s="256"/>
      <c r="Q320" s="256"/>
      <c r="R320" s="256"/>
      <c r="S320" s="256"/>
      <c r="T320" s="257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8" t="s">
        <v>167</v>
      </c>
      <c r="AU320" s="258" t="s">
        <v>87</v>
      </c>
      <c r="AV320" s="13" t="s">
        <v>87</v>
      </c>
      <c r="AW320" s="13" t="s">
        <v>33</v>
      </c>
      <c r="AX320" s="13" t="s">
        <v>85</v>
      </c>
      <c r="AY320" s="258" t="s">
        <v>158</v>
      </c>
    </row>
    <row r="321" s="2" customFormat="1" ht="21.75" customHeight="1">
      <c r="A321" s="37"/>
      <c r="B321" s="38"/>
      <c r="C321" s="234" t="s">
        <v>552</v>
      </c>
      <c r="D321" s="234" t="s">
        <v>160</v>
      </c>
      <c r="E321" s="235" t="s">
        <v>553</v>
      </c>
      <c r="F321" s="236" t="s">
        <v>554</v>
      </c>
      <c r="G321" s="237" t="s">
        <v>163</v>
      </c>
      <c r="H321" s="238">
        <v>8.2949999999999999</v>
      </c>
      <c r="I321" s="239"/>
      <c r="J321" s="240">
        <f>ROUND(I321*H321,2)</f>
        <v>0</v>
      </c>
      <c r="K321" s="236" t="s">
        <v>164</v>
      </c>
      <c r="L321" s="43"/>
      <c r="M321" s="241" t="s">
        <v>1</v>
      </c>
      <c r="N321" s="242" t="s">
        <v>42</v>
      </c>
      <c r="O321" s="90"/>
      <c r="P321" s="243">
        <f>O321*H321</f>
        <v>0</v>
      </c>
      <c r="Q321" s="243">
        <v>0.01575</v>
      </c>
      <c r="R321" s="243">
        <f>Q321*H321</f>
        <v>0.13064624999999999</v>
      </c>
      <c r="S321" s="243">
        <v>0</v>
      </c>
      <c r="T321" s="244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45" t="s">
        <v>236</v>
      </c>
      <c r="AT321" s="245" t="s">
        <v>160</v>
      </c>
      <c r="AU321" s="245" t="s">
        <v>87</v>
      </c>
      <c r="AY321" s="16" t="s">
        <v>158</v>
      </c>
      <c r="BE321" s="246">
        <f>IF(N321="základní",J321,0)</f>
        <v>0</v>
      </c>
      <c r="BF321" s="246">
        <f>IF(N321="snížená",J321,0)</f>
        <v>0</v>
      </c>
      <c r="BG321" s="246">
        <f>IF(N321="zákl. přenesená",J321,0)</f>
        <v>0</v>
      </c>
      <c r="BH321" s="246">
        <f>IF(N321="sníž. přenesená",J321,0)</f>
        <v>0</v>
      </c>
      <c r="BI321" s="246">
        <f>IF(N321="nulová",J321,0)</f>
        <v>0</v>
      </c>
      <c r="BJ321" s="16" t="s">
        <v>85</v>
      </c>
      <c r="BK321" s="246">
        <f>ROUND(I321*H321,2)</f>
        <v>0</v>
      </c>
      <c r="BL321" s="16" t="s">
        <v>236</v>
      </c>
      <c r="BM321" s="245" t="s">
        <v>555</v>
      </c>
    </row>
    <row r="322" s="2" customFormat="1">
      <c r="A322" s="37"/>
      <c r="B322" s="38"/>
      <c r="C322" s="39"/>
      <c r="D322" s="249" t="s">
        <v>466</v>
      </c>
      <c r="E322" s="39"/>
      <c r="F322" s="280" t="s">
        <v>556</v>
      </c>
      <c r="G322" s="39"/>
      <c r="H322" s="39"/>
      <c r="I322" s="143"/>
      <c r="J322" s="39"/>
      <c r="K322" s="39"/>
      <c r="L322" s="43"/>
      <c r="M322" s="281"/>
      <c r="N322" s="282"/>
      <c r="O322" s="90"/>
      <c r="P322" s="90"/>
      <c r="Q322" s="90"/>
      <c r="R322" s="90"/>
      <c r="S322" s="90"/>
      <c r="T322" s="91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16" t="s">
        <v>466</v>
      </c>
      <c r="AU322" s="16" t="s">
        <v>87</v>
      </c>
    </row>
    <row r="323" s="13" customFormat="1">
      <c r="A323" s="13"/>
      <c r="B323" s="247"/>
      <c r="C323" s="248"/>
      <c r="D323" s="249" t="s">
        <v>167</v>
      </c>
      <c r="E323" s="250" t="s">
        <v>1</v>
      </c>
      <c r="F323" s="251" t="s">
        <v>557</v>
      </c>
      <c r="G323" s="248"/>
      <c r="H323" s="252">
        <v>8.2949999999999999</v>
      </c>
      <c r="I323" s="253"/>
      <c r="J323" s="248"/>
      <c r="K323" s="248"/>
      <c r="L323" s="254"/>
      <c r="M323" s="255"/>
      <c r="N323" s="256"/>
      <c r="O323" s="256"/>
      <c r="P323" s="256"/>
      <c r="Q323" s="256"/>
      <c r="R323" s="256"/>
      <c r="S323" s="256"/>
      <c r="T323" s="257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58" t="s">
        <v>167</v>
      </c>
      <c r="AU323" s="258" t="s">
        <v>87</v>
      </c>
      <c r="AV323" s="13" t="s">
        <v>87</v>
      </c>
      <c r="AW323" s="13" t="s">
        <v>33</v>
      </c>
      <c r="AX323" s="13" t="s">
        <v>85</v>
      </c>
      <c r="AY323" s="258" t="s">
        <v>158</v>
      </c>
    </row>
    <row r="324" s="2" customFormat="1" ht="21.75" customHeight="1">
      <c r="A324" s="37"/>
      <c r="B324" s="38"/>
      <c r="C324" s="234" t="s">
        <v>558</v>
      </c>
      <c r="D324" s="234" t="s">
        <v>160</v>
      </c>
      <c r="E324" s="235" t="s">
        <v>559</v>
      </c>
      <c r="F324" s="236" t="s">
        <v>560</v>
      </c>
      <c r="G324" s="237" t="s">
        <v>487</v>
      </c>
      <c r="H324" s="283"/>
      <c r="I324" s="239"/>
      <c r="J324" s="240">
        <f>ROUND(I324*H324,2)</f>
        <v>0</v>
      </c>
      <c r="K324" s="236" t="s">
        <v>164</v>
      </c>
      <c r="L324" s="43"/>
      <c r="M324" s="241" t="s">
        <v>1</v>
      </c>
      <c r="N324" s="242" t="s">
        <v>42</v>
      </c>
      <c r="O324" s="90"/>
      <c r="P324" s="243">
        <f>O324*H324</f>
        <v>0</v>
      </c>
      <c r="Q324" s="243">
        <v>0</v>
      </c>
      <c r="R324" s="243">
        <f>Q324*H324</f>
        <v>0</v>
      </c>
      <c r="S324" s="243">
        <v>0</v>
      </c>
      <c r="T324" s="244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45" t="s">
        <v>236</v>
      </c>
      <c r="AT324" s="245" t="s">
        <v>160</v>
      </c>
      <c r="AU324" s="245" t="s">
        <v>87</v>
      </c>
      <c r="AY324" s="16" t="s">
        <v>158</v>
      </c>
      <c r="BE324" s="246">
        <f>IF(N324="základní",J324,0)</f>
        <v>0</v>
      </c>
      <c r="BF324" s="246">
        <f>IF(N324="snížená",J324,0)</f>
        <v>0</v>
      </c>
      <c r="BG324" s="246">
        <f>IF(N324="zákl. přenesená",J324,0)</f>
        <v>0</v>
      </c>
      <c r="BH324" s="246">
        <f>IF(N324="sníž. přenesená",J324,0)</f>
        <v>0</v>
      </c>
      <c r="BI324" s="246">
        <f>IF(N324="nulová",J324,0)</f>
        <v>0</v>
      </c>
      <c r="BJ324" s="16" t="s">
        <v>85</v>
      </c>
      <c r="BK324" s="246">
        <f>ROUND(I324*H324,2)</f>
        <v>0</v>
      </c>
      <c r="BL324" s="16" t="s">
        <v>236</v>
      </c>
      <c r="BM324" s="245" t="s">
        <v>561</v>
      </c>
    </row>
    <row r="325" s="2" customFormat="1" ht="21.75" customHeight="1">
      <c r="A325" s="37"/>
      <c r="B325" s="38"/>
      <c r="C325" s="234" t="s">
        <v>562</v>
      </c>
      <c r="D325" s="234" t="s">
        <v>160</v>
      </c>
      <c r="E325" s="235" t="s">
        <v>563</v>
      </c>
      <c r="F325" s="236" t="s">
        <v>564</v>
      </c>
      <c r="G325" s="237" t="s">
        <v>487</v>
      </c>
      <c r="H325" s="283"/>
      <c r="I325" s="239"/>
      <c r="J325" s="240">
        <f>ROUND(I325*H325,2)</f>
        <v>0</v>
      </c>
      <c r="K325" s="236" t="s">
        <v>271</v>
      </c>
      <c r="L325" s="43"/>
      <c r="M325" s="241" t="s">
        <v>1</v>
      </c>
      <c r="N325" s="242" t="s">
        <v>42</v>
      </c>
      <c r="O325" s="90"/>
      <c r="P325" s="243">
        <f>O325*H325</f>
        <v>0</v>
      </c>
      <c r="Q325" s="243">
        <v>0</v>
      </c>
      <c r="R325" s="243">
        <f>Q325*H325</f>
        <v>0</v>
      </c>
      <c r="S325" s="243">
        <v>0</v>
      </c>
      <c r="T325" s="244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45" t="s">
        <v>236</v>
      </c>
      <c r="AT325" s="245" t="s">
        <v>160</v>
      </c>
      <c r="AU325" s="245" t="s">
        <v>87</v>
      </c>
      <c r="AY325" s="16" t="s">
        <v>158</v>
      </c>
      <c r="BE325" s="246">
        <f>IF(N325="základní",J325,0)</f>
        <v>0</v>
      </c>
      <c r="BF325" s="246">
        <f>IF(N325="snížená",J325,0)</f>
        <v>0</v>
      </c>
      <c r="BG325" s="246">
        <f>IF(N325="zákl. přenesená",J325,0)</f>
        <v>0</v>
      </c>
      <c r="BH325" s="246">
        <f>IF(N325="sníž. přenesená",J325,0)</f>
        <v>0</v>
      </c>
      <c r="BI325" s="246">
        <f>IF(N325="nulová",J325,0)</f>
        <v>0</v>
      </c>
      <c r="BJ325" s="16" t="s">
        <v>85</v>
      </c>
      <c r="BK325" s="246">
        <f>ROUND(I325*H325,2)</f>
        <v>0</v>
      </c>
      <c r="BL325" s="16" t="s">
        <v>236</v>
      </c>
      <c r="BM325" s="245" t="s">
        <v>565</v>
      </c>
    </row>
    <row r="326" s="2" customFormat="1" ht="21.75" customHeight="1">
      <c r="A326" s="37"/>
      <c r="B326" s="38"/>
      <c r="C326" s="234" t="s">
        <v>566</v>
      </c>
      <c r="D326" s="234" t="s">
        <v>160</v>
      </c>
      <c r="E326" s="235" t="s">
        <v>567</v>
      </c>
      <c r="F326" s="236" t="s">
        <v>568</v>
      </c>
      <c r="G326" s="237" t="s">
        <v>163</v>
      </c>
      <c r="H326" s="238">
        <v>71.459999999999994</v>
      </c>
      <c r="I326" s="239"/>
      <c r="J326" s="240">
        <f>ROUND(I326*H326,2)</f>
        <v>0</v>
      </c>
      <c r="K326" s="236" t="s">
        <v>1</v>
      </c>
      <c r="L326" s="43"/>
      <c r="M326" s="241" t="s">
        <v>1</v>
      </c>
      <c r="N326" s="242" t="s">
        <v>42</v>
      </c>
      <c r="O326" s="90"/>
      <c r="P326" s="243">
        <f>O326*H326</f>
        <v>0</v>
      </c>
      <c r="Q326" s="243">
        <v>0</v>
      </c>
      <c r="R326" s="243">
        <f>Q326*H326</f>
        <v>0</v>
      </c>
      <c r="S326" s="243">
        <v>0</v>
      </c>
      <c r="T326" s="244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45" t="s">
        <v>236</v>
      </c>
      <c r="AT326" s="245" t="s">
        <v>160</v>
      </c>
      <c r="AU326" s="245" t="s">
        <v>87</v>
      </c>
      <c r="AY326" s="16" t="s">
        <v>158</v>
      </c>
      <c r="BE326" s="246">
        <f>IF(N326="základní",J326,0)</f>
        <v>0</v>
      </c>
      <c r="BF326" s="246">
        <f>IF(N326="snížená",J326,0)</f>
        <v>0</v>
      </c>
      <c r="BG326" s="246">
        <f>IF(N326="zákl. přenesená",J326,0)</f>
        <v>0</v>
      </c>
      <c r="BH326" s="246">
        <f>IF(N326="sníž. přenesená",J326,0)</f>
        <v>0</v>
      </c>
      <c r="BI326" s="246">
        <f>IF(N326="nulová",J326,0)</f>
        <v>0</v>
      </c>
      <c r="BJ326" s="16" t="s">
        <v>85</v>
      </c>
      <c r="BK326" s="246">
        <f>ROUND(I326*H326,2)</f>
        <v>0</v>
      </c>
      <c r="BL326" s="16" t="s">
        <v>236</v>
      </c>
      <c r="BM326" s="245" t="s">
        <v>569</v>
      </c>
    </row>
    <row r="327" s="2" customFormat="1">
      <c r="A327" s="37"/>
      <c r="B327" s="38"/>
      <c r="C327" s="39"/>
      <c r="D327" s="249" t="s">
        <v>466</v>
      </c>
      <c r="E327" s="39"/>
      <c r="F327" s="280" t="s">
        <v>570</v>
      </c>
      <c r="G327" s="39"/>
      <c r="H327" s="39"/>
      <c r="I327" s="143"/>
      <c r="J327" s="39"/>
      <c r="K327" s="39"/>
      <c r="L327" s="43"/>
      <c r="M327" s="281"/>
      <c r="N327" s="282"/>
      <c r="O327" s="90"/>
      <c r="P327" s="90"/>
      <c r="Q327" s="90"/>
      <c r="R327" s="90"/>
      <c r="S327" s="90"/>
      <c r="T327" s="91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T327" s="16" t="s">
        <v>466</v>
      </c>
      <c r="AU327" s="16" t="s">
        <v>87</v>
      </c>
    </row>
    <row r="328" s="13" customFormat="1">
      <c r="A328" s="13"/>
      <c r="B328" s="247"/>
      <c r="C328" s="248"/>
      <c r="D328" s="249" t="s">
        <v>167</v>
      </c>
      <c r="E328" s="250" t="s">
        <v>1</v>
      </c>
      <c r="F328" s="251" t="s">
        <v>571</v>
      </c>
      <c r="G328" s="248"/>
      <c r="H328" s="252">
        <v>71.459999999999994</v>
      </c>
      <c r="I328" s="253"/>
      <c r="J328" s="248"/>
      <c r="K328" s="248"/>
      <c r="L328" s="254"/>
      <c r="M328" s="255"/>
      <c r="N328" s="256"/>
      <c r="O328" s="256"/>
      <c r="P328" s="256"/>
      <c r="Q328" s="256"/>
      <c r="R328" s="256"/>
      <c r="S328" s="256"/>
      <c r="T328" s="257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8" t="s">
        <v>167</v>
      </c>
      <c r="AU328" s="258" t="s">
        <v>87</v>
      </c>
      <c r="AV328" s="13" t="s">
        <v>87</v>
      </c>
      <c r="AW328" s="13" t="s">
        <v>33</v>
      </c>
      <c r="AX328" s="13" t="s">
        <v>85</v>
      </c>
      <c r="AY328" s="258" t="s">
        <v>158</v>
      </c>
    </row>
    <row r="329" s="12" customFormat="1" ht="22.8" customHeight="1">
      <c r="A329" s="12"/>
      <c r="B329" s="218"/>
      <c r="C329" s="219"/>
      <c r="D329" s="220" t="s">
        <v>76</v>
      </c>
      <c r="E329" s="232" t="s">
        <v>572</v>
      </c>
      <c r="F329" s="232" t="s">
        <v>573</v>
      </c>
      <c r="G329" s="219"/>
      <c r="H329" s="219"/>
      <c r="I329" s="222"/>
      <c r="J329" s="233">
        <f>BK329</f>
        <v>0</v>
      </c>
      <c r="K329" s="219"/>
      <c r="L329" s="224"/>
      <c r="M329" s="225"/>
      <c r="N329" s="226"/>
      <c r="O329" s="226"/>
      <c r="P329" s="227">
        <f>SUM(P330:P355)</f>
        <v>0</v>
      </c>
      <c r="Q329" s="226"/>
      <c r="R329" s="227">
        <f>SUM(R330:R355)</f>
        <v>0</v>
      </c>
      <c r="S329" s="226"/>
      <c r="T329" s="228">
        <f>SUM(T330:T355)</f>
        <v>1.9991000000000003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29" t="s">
        <v>87</v>
      </c>
      <c r="AT329" s="230" t="s">
        <v>76</v>
      </c>
      <c r="AU329" s="230" t="s">
        <v>85</v>
      </c>
      <c r="AY329" s="229" t="s">
        <v>158</v>
      </c>
      <c r="BK329" s="231">
        <f>SUM(BK330:BK355)</f>
        <v>0</v>
      </c>
    </row>
    <row r="330" s="2" customFormat="1" ht="16.5" customHeight="1">
      <c r="A330" s="37"/>
      <c r="B330" s="38"/>
      <c r="C330" s="234" t="s">
        <v>574</v>
      </c>
      <c r="D330" s="234" t="s">
        <v>160</v>
      </c>
      <c r="E330" s="235" t="s">
        <v>575</v>
      </c>
      <c r="F330" s="236" t="s">
        <v>576</v>
      </c>
      <c r="G330" s="237" t="s">
        <v>192</v>
      </c>
      <c r="H330" s="238">
        <v>7</v>
      </c>
      <c r="I330" s="239"/>
      <c r="J330" s="240">
        <f>ROUND(I330*H330,2)</f>
        <v>0</v>
      </c>
      <c r="K330" s="236" t="s">
        <v>164</v>
      </c>
      <c r="L330" s="43"/>
      <c r="M330" s="241" t="s">
        <v>1</v>
      </c>
      <c r="N330" s="242" t="s">
        <v>42</v>
      </c>
      <c r="O330" s="90"/>
      <c r="P330" s="243">
        <f>O330*H330</f>
        <v>0</v>
      </c>
      <c r="Q330" s="243">
        <v>0</v>
      </c>
      <c r="R330" s="243">
        <f>Q330*H330</f>
        <v>0</v>
      </c>
      <c r="S330" s="243">
        <v>0.0018</v>
      </c>
      <c r="T330" s="244">
        <f>S330*H330</f>
        <v>0.0126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45" t="s">
        <v>236</v>
      </c>
      <c r="AT330" s="245" t="s">
        <v>160</v>
      </c>
      <c r="AU330" s="245" t="s">
        <v>87</v>
      </c>
      <c r="AY330" s="16" t="s">
        <v>158</v>
      </c>
      <c r="BE330" s="246">
        <f>IF(N330="základní",J330,0)</f>
        <v>0</v>
      </c>
      <c r="BF330" s="246">
        <f>IF(N330="snížená",J330,0)</f>
        <v>0</v>
      </c>
      <c r="BG330" s="246">
        <f>IF(N330="zákl. přenesená",J330,0)</f>
        <v>0</v>
      </c>
      <c r="BH330" s="246">
        <f>IF(N330="sníž. přenesená",J330,0)</f>
        <v>0</v>
      </c>
      <c r="BI330" s="246">
        <f>IF(N330="nulová",J330,0)</f>
        <v>0</v>
      </c>
      <c r="BJ330" s="16" t="s">
        <v>85</v>
      </c>
      <c r="BK330" s="246">
        <f>ROUND(I330*H330,2)</f>
        <v>0</v>
      </c>
      <c r="BL330" s="16" t="s">
        <v>236</v>
      </c>
      <c r="BM330" s="245" t="s">
        <v>577</v>
      </c>
    </row>
    <row r="331" s="13" customFormat="1">
      <c r="A331" s="13"/>
      <c r="B331" s="247"/>
      <c r="C331" s="248"/>
      <c r="D331" s="249" t="s">
        <v>167</v>
      </c>
      <c r="E331" s="250" t="s">
        <v>1</v>
      </c>
      <c r="F331" s="251" t="s">
        <v>578</v>
      </c>
      <c r="G331" s="248"/>
      <c r="H331" s="252">
        <v>7</v>
      </c>
      <c r="I331" s="253"/>
      <c r="J331" s="248"/>
      <c r="K331" s="248"/>
      <c r="L331" s="254"/>
      <c r="M331" s="255"/>
      <c r="N331" s="256"/>
      <c r="O331" s="256"/>
      <c r="P331" s="256"/>
      <c r="Q331" s="256"/>
      <c r="R331" s="256"/>
      <c r="S331" s="256"/>
      <c r="T331" s="257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8" t="s">
        <v>167</v>
      </c>
      <c r="AU331" s="258" t="s">
        <v>87</v>
      </c>
      <c r="AV331" s="13" t="s">
        <v>87</v>
      </c>
      <c r="AW331" s="13" t="s">
        <v>33</v>
      </c>
      <c r="AX331" s="13" t="s">
        <v>85</v>
      </c>
      <c r="AY331" s="258" t="s">
        <v>158</v>
      </c>
    </row>
    <row r="332" s="2" customFormat="1" ht="21.75" customHeight="1">
      <c r="A332" s="37"/>
      <c r="B332" s="38"/>
      <c r="C332" s="234" t="s">
        <v>579</v>
      </c>
      <c r="D332" s="234" t="s">
        <v>160</v>
      </c>
      <c r="E332" s="235" t="s">
        <v>580</v>
      </c>
      <c r="F332" s="236" t="s">
        <v>581</v>
      </c>
      <c r="G332" s="237" t="s">
        <v>192</v>
      </c>
      <c r="H332" s="238">
        <v>12</v>
      </c>
      <c r="I332" s="239"/>
      <c r="J332" s="240">
        <f>ROUND(I332*H332,2)</f>
        <v>0</v>
      </c>
      <c r="K332" s="236" t="s">
        <v>271</v>
      </c>
      <c r="L332" s="43"/>
      <c r="M332" s="241" t="s">
        <v>1</v>
      </c>
      <c r="N332" s="242" t="s">
        <v>42</v>
      </c>
      <c r="O332" s="90"/>
      <c r="P332" s="243">
        <f>O332*H332</f>
        <v>0</v>
      </c>
      <c r="Q332" s="243">
        <v>0</v>
      </c>
      <c r="R332" s="243">
        <f>Q332*H332</f>
        <v>0</v>
      </c>
      <c r="S332" s="243">
        <v>0.028000000000000001</v>
      </c>
      <c r="T332" s="244">
        <f>S332*H332</f>
        <v>0.33600000000000002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45" t="s">
        <v>236</v>
      </c>
      <c r="AT332" s="245" t="s">
        <v>160</v>
      </c>
      <c r="AU332" s="245" t="s">
        <v>87</v>
      </c>
      <c r="AY332" s="16" t="s">
        <v>158</v>
      </c>
      <c r="BE332" s="246">
        <f>IF(N332="základní",J332,0)</f>
        <v>0</v>
      </c>
      <c r="BF332" s="246">
        <f>IF(N332="snížená",J332,0)</f>
        <v>0</v>
      </c>
      <c r="BG332" s="246">
        <f>IF(N332="zákl. přenesená",J332,0)</f>
        <v>0</v>
      </c>
      <c r="BH332" s="246">
        <f>IF(N332="sníž. přenesená",J332,0)</f>
        <v>0</v>
      </c>
      <c r="BI332" s="246">
        <f>IF(N332="nulová",J332,0)</f>
        <v>0</v>
      </c>
      <c r="BJ332" s="16" t="s">
        <v>85</v>
      </c>
      <c r="BK332" s="246">
        <f>ROUND(I332*H332,2)</f>
        <v>0</v>
      </c>
      <c r="BL332" s="16" t="s">
        <v>236</v>
      </c>
      <c r="BM332" s="245" t="s">
        <v>582</v>
      </c>
    </row>
    <row r="333" s="13" customFormat="1">
      <c r="A333" s="13"/>
      <c r="B333" s="247"/>
      <c r="C333" s="248"/>
      <c r="D333" s="249" t="s">
        <v>167</v>
      </c>
      <c r="E333" s="250" t="s">
        <v>1</v>
      </c>
      <c r="F333" s="251" t="s">
        <v>583</v>
      </c>
      <c r="G333" s="248"/>
      <c r="H333" s="252">
        <v>12</v>
      </c>
      <c r="I333" s="253"/>
      <c r="J333" s="248"/>
      <c r="K333" s="248"/>
      <c r="L333" s="254"/>
      <c r="M333" s="255"/>
      <c r="N333" s="256"/>
      <c r="O333" s="256"/>
      <c r="P333" s="256"/>
      <c r="Q333" s="256"/>
      <c r="R333" s="256"/>
      <c r="S333" s="256"/>
      <c r="T333" s="257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8" t="s">
        <v>167</v>
      </c>
      <c r="AU333" s="258" t="s">
        <v>87</v>
      </c>
      <c r="AV333" s="13" t="s">
        <v>87</v>
      </c>
      <c r="AW333" s="13" t="s">
        <v>33</v>
      </c>
      <c r="AX333" s="13" t="s">
        <v>85</v>
      </c>
      <c r="AY333" s="258" t="s">
        <v>158</v>
      </c>
    </row>
    <row r="334" s="2" customFormat="1" ht="21.75" customHeight="1">
      <c r="A334" s="37"/>
      <c r="B334" s="38"/>
      <c r="C334" s="234" t="s">
        <v>584</v>
      </c>
      <c r="D334" s="234" t="s">
        <v>160</v>
      </c>
      <c r="E334" s="235" t="s">
        <v>585</v>
      </c>
      <c r="F334" s="236" t="s">
        <v>586</v>
      </c>
      <c r="G334" s="237" t="s">
        <v>192</v>
      </c>
      <c r="H334" s="238">
        <v>10</v>
      </c>
      <c r="I334" s="239"/>
      <c r="J334" s="240">
        <f>ROUND(I334*H334,2)</f>
        <v>0</v>
      </c>
      <c r="K334" s="236" t="s">
        <v>164</v>
      </c>
      <c r="L334" s="43"/>
      <c r="M334" s="241" t="s">
        <v>1</v>
      </c>
      <c r="N334" s="242" t="s">
        <v>42</v>
      </c>
      <c r="O334" s="90"/>
      <c r="P334" s="243">
        <f>O334*H334</f>
        <v>0</v>
      </c>
      <c r="Q334" s="243">
        <v>0</v>
      </c>
      <c r="R334" s="243">
        <f>Q334*H334</f>
        <v>0</v>
      </c>
      <c r="S334" s="243">
        <v>0.1104</v>
      </c>
      <c r="T334" s="244">
        <f>S334*H334</f>
        <v>1.1040000000000001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45" t="s">
        <v>236</v>
      </c>
      <c r="AT334" s="245" t="s">
        <v>160</v>
      </c>
      <c r="AU334" s="245" t="s">
        <v>87</v>
      </c>
      <c r="AY334" s="16" t="s">
        <v>158</v>
      </c>
      <c r="BE334" s="246">
        <f>IF(N334="základní",J334,0)</f>
        <v>0</v>
      </c>
      <c r="BF334" s="246">
        <f>IF(N334="snížená",J334,0)</f>
        <v>0</v>
      </c>
      <c r="BG334" s="246">
        <f>IF(N334="zákl. přenesená",J334,0)</f>
        <v>0</v>
      </c>
      <c r="BH334" s="246">
        <f>IF(N334="sníž. přenesená",J334,0)</f>
        <v>0</v>
      </c>
      <c r="BI334" s="246">
        <f>IF(N334="nulová",J334,0)</f>
        <v>0</v>
      </c>
      <c r="BJ334" s="16" t="s">
        <v>85</v>
      </c>
      <c r="BK334" s="246">
        <f>ROUND(I334*H334,2)</f>
        <v>0</v>
      </c>
      <c r="BL334" s="16" t="s">
        <v>236</v>
      </c>
      <c r="BM334" s="245" t="s">
        <v>587</v>
      </c>
    </row>
    <row r="335" s="13" customFormat="1">
      <c r="A335" s="13"/>
      <c r="B335" s="247"/>
      <c r="C335" s="248"/>
      <c r="D335" s="249" t="s">
        <v>167</v>
      </c>
      <c r="E335" s="250" t="s">
        <v>1</v>
      </c>
      <c r="F335" s="251" t="s">
        <v>588</v>
      </c>
      <c r="G335" s="248"/>
      <c r="H335" s="252">
        <v>10</v>
      </c>
      <c r="I335" s="253"/>
      <c r="J335" s="248"/>
      <c r="K335" s="248"/>
      <c r="L335" s="254"/>
      <c r="M335" s="255"/>
      <c r="N335" s="256"/>
      <c r="O335" s="256"/>
      <c r="P335" s="256"/>
      <c r="Q335" s="256"/>
      <c r="R335" s="256"/>
      <c r="S335" s="256"/>
      <c r="T335" s="257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8" t="s">
        <v>167</v>
      </c>
      <c r="AU335" s="258" t="s">
        <v>87</v>
      </c>
      <c r="AV335" s="13" t="s">
        <v>87</v>
      </c>
      <c r="AW335" s="13" t="s">
        <v>33</v>
      </c>
      <c r="AX335" s="13" t="s">
        <v>85</v>
      </c>
      <c r="AY335" s="258" t="s">
        <v>158</v>
      </c>
    </row>
    <row r="336" s="2" customFormat="1" ht="21.75" customHeight="1">
      <c r="A336" s="37"/>
      <c r="B336" s="38"/>
      <c r="C336" s="234" t="s">
        <v>589</v>
      </c>
      <c r="D336" s="234" t="s">
        <v>160</v>
      </c>
      <c r="E336" s="235" t="s">
        <v>590</v>
      </c>
      <c r="F336" s="236" t="s">
        <v>591</v>
      </c>
      <c r="G336" s="237" t="s">
        <v>487</v>
      </c>
      <c r="H336" s="283"/>
      <c r="I336" s="239"/>
      <c r="J336" s="240">
        <f>ROUND(I336*H336,2)</f>
        <v>0</v>
      </c>
      <c r="K336" s="236" t="s">
        <v>164</v>
      </c>
      <c r="L336" s="43"/>
      <c r="M336" s="241" t="s">
        <v>1</v>
      </c>
      <c r="N336" s="242" t="s">
        <v>42</v>
      </c>
      <c r="O336" s="90"/>
      <c r="P336" s="243">
        <f>O336*H336</f>
        <v>0</v>
      </c>
      <c r="Q336" s="243">
        <v>0</v>
      </c>
      <c r="R336" s="243">
        <f>Q336*H336</f>
        <v>0</v>
      </c>
      <c r="S336" s="243">
        <v>0</v>
      </c>
      <c r="T336" s="244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45" t="s">
        <v>236</v>
      </c>
      <c r="AT336" s="245" t="s">
        <v>160</v>
      </c>
      <c r="AU336" s="245" t="s">
        <v>87</v>
      </c>
      <c r="AY336" s="16" t="s">
        <v>158</v>
      </c>
      <c r="BE336" s="246">
        <f>IF(N336="základní",J336,0)</f>
        <v>0</v>
      </c>
      <c r="BF336" s="246">
        <f>IF(N336="snížená",J336,0)</f>
        <v>0</v>
      </c>
      <c r="BG336" s="246">
        <f>IF(N336="zákl. přenesená",J336,0)</f>
        <v>0</v>
      </c>
      <c r="BH336" s="246">
        <f>IF(N336="sníž. přenesená",J336,0)</f>
        <v>0</v>
      </c>
      <c r="BI336" s="246">
        <f>IF(N336="nulová",J336,0)</f>
        <v>0</v>
      </c>
      <c r="BJ336" s="16" t="s">
        <v>85</v>
      </c>
      <c r="BK336" s="246">
        <f>ROUND(I336*H336,2)</f>
        <v>0</v>
      </c>
      <c r="BL336" s="16" t="s">
        <v>236</v>
      </c>
      <c r="BM336" s="245" t="s">
        <v>592</v>
      </c>
    </row>
    <row r="337" s="2" customFormat="1" ht="21.75" customHeight="1">
      <c r="A337" s="37"/>
      <c r="B337" s="38"/>
      <c r="C337" s="234" t="s">
        <v>593</v>
      </c>
      <c r="D337" s="234" t="s">
        <v>160</v>
      </c>
      <c r="E337" s="235" t="s">
        <v>594</v>
      </c>
      <c r="F337" s="236" t="s">
        <v>595</v>
      </c>
      <c r="G337" s="237" t="s">
        <v>487</v>
      </c>
      <c r="H337" s="283"/>
      <c r="I337" s="239"/>
      <c r="J337" s="240">
        <f>ROUND(I337*H337,2)</f>
        <v>0</v>
      </c>
      <c r="K337" s="236" t="s">
        <v>271</v>
      </c>
      <c r="L337" s="43"/>
      <c r="M337" s="241" t="s">
        <v>1</v>
      </c>
      <c r="N337" s="242" t="s">
        <v>42</v>
      </c>
      <c r="O337" s="90"/>
      <c r="P337" s="243">
        <f>O337*H337</f>
        <v>0</v>
      </c>
      <c r="Q337" s="243">
        <v>0</v>
      </c>
      <c r="R337" s="243">
        <f>Q337*H337</f>
        <v>0</v>
      </c>
      <c r="S337" s="243">
        <v>0</v>
      </c>
      <c r="T337" s="244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45" t="s">
        <v>236</v>
      </c>
      <c r="AT337" s="245" t="s">
        <v>160</v>
      </c>
      <c r="AU337" s="245" t="s">
        <v>87</v>
      </c>
      <c r="AY337" s="16" t="s">
        <v>158</v>
      </c>
      <c r="BE337" s="246">
        <f>IF(N337="základní",J337,0)</f>
        <v>0</v>
      </c>
      <c r="BF337" s="246">
        <f>IF(N337="snížená",J337,0)</f>
        <v>0</v>
      </c>
      <c r="BG337" s="246">
        <f>IF(N337="zákl. přenesená",J337,0)</f>
        <v>0</v>
      </c>
      <c r="BH337" s="246">
        <f>IF(N337="sníž. přenesená",J337,0)</f>
        <v>0</v>
      </c>
      <c r="BI337" s="246">
        <f>IF(N337="nulová",J337,0)</f>
        <v>0</v>
      </c>
      <c r="BJ337" s="16" t="s">
        <v>85</v>
      </c>
      <c r="BK337" s="246">
        <f>ROUND(I337*H337,2)</f>
        <v>0</v>
      </c>
      <c r="BL337" s="16" t="s">
        <v>236</v>
      </c>
      <c r="BM337" s="245" t="s">
        <v>596</v>
      </c>
    </row>
    <row r="338" s="2" customFormat="1" ht="21.75" customHeight="1">
      <c r="A338" s="37"/>
      <c r="B338" s="38"/>
      <c r="C338" s="234" t="s">
        <v>597</v>
      </c>
      <c r="D338" s="234" t="s">
        <v>160</v>
      </c>
      <c r="E338" s="235" t="s">
        <v>598</v>
      </c>
      <c r="F338" s="236" t="s">
        <v>599</v>
      </c>
      <c r="G338" s="237" t="s">
        <v>192</v>
      </c>
      <c r="H338" s="238">
        <v>1</v>
      </c>
      <c r="I338" s="239"/>
      <c r="J338" s="240">
        <f>ROUND(I338*H338,2)</f>
        <v>0</v>
      </c>
      <c r="K338" s="236" t="s">
        <v>1</v>
      </c>
      <c r="L338" s="43"/>
      <c r="M338" s="241" t="s">
        <v>1</v>
      </c>
      <c r="N338" s="242" t="s">
        <v>42</v>
      </c>
      <c r="O338" s="90"/>
      <c r="P338" s="243">
        <f>O338*H338</f>
        <v>0</v>
      </c>
      <c r="Q338" s="243">
        <v>0</v>
      </c>
      <c r="R338" s="243">
        <f>Q338*H338</f>
        <v>0</v>
      </c>
      <c r="S338" s="243">
        <v>0</v>
      </c>
      <c r="T338" s="244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45" t="s">
        <v>236</v>
      </c>
      <c r="AT338" s="245" t="s">
        <v>160</v>
      </c>
      <c r="AU338" s="245" t="s">
        <v>87</v>
      </c>
      <c r="AY338" s="16" t="s">
        <v>158</v>
      </c>
      <c r="BE338" s="246">
        <f>IF(N338="základní",J338,0)</f>
        <v>0</v>
      </c>
      <c r="BF338" s="246">
        <f>IF(N338="snížená",J338,0)</f>
        <v>0</v>
      </c>
      <c r="BG338" s="246">
        <f>IF(N338="zákl. přenesená",J338,0)</f>
        <v>0</v>
      </c>
      <c r="BH338" s="246">
        <f>IF(N338="sníž. přenesená",J338,0)</f>
        <v>0</v>
      </c>
      <c r="BI338" s="246">
        <f>IF(N338="nulová",J338,0)</f>
        <v>0</v>
      </c>
      <c r="BJ338" s="16" t="s">
        <v>85</v>
      </c>
      <c r="BK338" s="246">
        <f>ROUND(I338*H338,2)</f>
        <v>0</v>
      </c>
      <c r="BL338" s="16" t="s">
        <v>236</v>
      </c>
      <c r="BM338" s="245" t="s">
        <v>600</v>
      </c>
    </row>
    <row r="339" s="13" customFormat="1">
      <c r="A339" s="13"/>
      <c r="B339" s="247"/>
      <c r="C339" s="248"/>
      <c r="D339" s="249" t="s">
        <v>167</v>
      </c>
      <c r="E339" s="250" t="s">
        <v>1</v>
      </c>
      <c r="F339" s="251" t="s">
        <v>601</v>
      </c>
      <c r="G339" s="248"/>
      <c r="H339" s="252">
        <v>1</v>
      </c>
      <c r="I339" s="253"/>
      <c r="J339" s="248"/>
      <c r="K339" s="248"/>
      <c r="L339" s="254"/>
      <c r="M339" s="255"/>
      <c r="N339" s="256"/>
      <c r="O339" s="256"/>
      <c r="P339" s="256"/>
      <c r="Q339" s="256"/>
      <c r="R339" s="256"/>
      <c r="S339" s="256"/>
      <c r="T339" s="257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8" t="s">
        <v>167</v>
      </c>
      <c r="AU339" s="258" t="s">
        <v>87</v>
      </c>
      <c r="AV339" s="13" t="s">
        <v>87</v>
      </c>
      <c r="AW339" s="13" t="s">
        <v>33</v>
      </c>
      <c r="AX339" s="13" t="s">
        <v>85</v>
      </c>
      <c r="AY339" s="258" t="s">
        <v>158</v>
      </c>
    </row>
    <row r="340" s="2" customFormat="1" ht="21.75" customHeight="1">
      <c r="A340" s="37"/>
      <c r="B340" s="38"/>
      <c r="C340" s="234" t="s">
        <v>602</v>
      </c>
      <c r="D340" s="234" t="s">
        <v>160</v>
      </c>
      <c r="E340" s="235" t="s">
        <v>603</v>
      </c>
      <c r="F340" s="236" t="s">
        <v>604</v>
      </c>
      <c r="G340" s="237" t="s">
        <v>192</v>
      </c>
      <c r="H340" s="238">
        <v>1</v>
      </c>
      <c r="I340" s="239"/>
      <c r="J340" s="240">
        <f>ROUND(I340*H340,2)</f>
        <v>0</v>
      </c>
      <c r="K340" s="236" t="s">
        <v>1</v>
      </c>
      <c r="L340" s="43"/>
      <c r="M340" s="241" t="s">
        <v>1</v>
      </c>
      <c r="N340" s="242" t="s">
        <v>42</v>
      </c>
      <c r="O340" s="90"/>
      <c r="P340" s="243">
        <f>O340*H340</f>
        <v>0</v>
      </c>
      <c r="Q340" s="243">
        <v>0</v>
      </c>
      <c r="R340" s="243">
        <f>Q340*H340</f>
        <v>0</v>
      </c>
      <c r="S340" s="243">
        <v>0</v>
      </c>
      <c r="T340" s="244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45" t="s">
        <v>236</v>
      </c>
      <c r="AT340" s="245" t="s">
        <v>160</v>
      </c>
      <c r="AU340" s="245" t="s">
        <v>87</v>
      </c>
      <c r="AY340" s="16" t="s">
        <v>158</v>
      </c>
      <c r="BE340" s="246">
        <f>IF(N340="základní",J340,0)</f>
        <v>0</v>
      </c>
      <c r="BF340" s="246">
        <f>IF(N340="snížená",J340,0)</f>
        <v>0</v>
      </c>
      <c r="BG340" s="246">
        <f>IF(N340="zákl. přenesená",J340,0)</f>
        <v>0</v>
      </c>
      <c r="BH340" s="246">
        <f>IF(N340="sníž. přenesená",J340,0)</f>
        <v>0</v>
      </c>
      <c r="BI340" s="246">
        <f>IF(N340="nulová",J340,0)</f>
        <v>0</v>
      </c>
      <c r="BJ340" s="16" t="s">
        <v>85</v>
      </c>
      <c r="BK340" s="246">
        <f>ROUND(I340*H340,2)</f>
        <v>0</v>
      </c>
      <c r="BL340" s="16" t="s">
        <v>236</v>
      </c>
      <c r="BM340" s="245" t="s">
        <v>605</v>
      </c>
    </row>
    <row r="341" s="13" customFormat="1">
      <c r="A341" s="13"/>
      <c r="B341" s="247"/>
      <c r="C341" s="248"/>
      <c r="D341" s="249" t="s">
        <v>167</v>
      </c>
      <c r="E341" s="250" t="s">
        <v>1</v>
      </c>
      <c r="F341" s="251" t="s">
        <v>601</v>
      </c>
      <c r="G341" s="248"/>
      <c r="H341" s="252">
        <v>1</v>
      </c>
      <c r="I341" s="253"/>
      <c r="J341" s="248"/>
      <c r="K341" s="248"/>
      <c r="L341" s="254"/>
      <c r="M341" s="255"/>
      <c r="N341" s="256"/>
      <c r="O341" s="256"/>
      <c r="P341" s="256"/>
      <c r="Q341" s="256"/>
      <c r="R341" s="256"/>
      <c r="S341" s="256"/>
      <c r="T341" s="257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58" t="s">
        <v>167</v>
      </c>
      <c r="AU341" s="258" t="s">
        <v>87</v>
      </c>
      <c r="AV341" s="13" t="s">
        <v>87</v>
      </c>
      <c r="AW341" s="13" t="s">
        <v>33</v>
      </c>
      <c r="AX341" s="13" t="s">
        <v>85</v>
      </c>
      <c r="AY341" s="258" t="s">
        <v>158</v>
      </c>
    </row>
    <row r="342" s="2" customFormat="1" ht="21.75" customHeight="1">
      <c r="A342" s="37"/>
      <c r="B342" s="38"/>
      <c r="C342" s="234" t="s">
        <v>606</v>
      </c>
      <c r="D342" s="234" t="s">
        <v>160</v>
      </c>
      <c r="E342" s="235" t="s">
        <v>607</v>
      </c>
      <c r="F342" s="236" t="s">
        <v>608</v>
      </c>
      <c r="G342" s="237" t="s">
        <v>192</v>
      </c>
      <c r="H342" s="238">
        <v>1</v>
      </c>
      <c r="I342" s="239"/>
      <c r="J342" s="240">
        <f>ROUND(I342*H342,2)</f>
        <v>0</v>
      </c>
      <c r="K342" s="236" t="s">
        <v>1</v>
      </c>
      <c r="L342" s="43"/>
      <c r="M342" s="241" t="s">
        <v>1</v>
      </c>
      <c r="N342" s="242" t="s">
        <v>42</v>
      </c>
      <c r="O342" s="90"/>
      <c r="P342" s="243">
        <f>O342*H342</f>
        <v>0</v>
      </c>
      <c r="Q342" s="243">
        <v>0</v>
      </c>
      <c r="R342" s="243">
        <f>Q342*H342</f>
        <v>0</v>
      </c>
      <c r="S342" s="243">
        <v>0</v>
      </c>
      <c r="T342" s="244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45" t="s">
        <v>236</v>
      </c>
      <c r="AT342" s="245" t="s">
        <v>160</v>
      </c>
      <c r="AU342" s="245" t="s">
        <v>87</v>
      </c>
      <c r="AY342" s="16" t="s">
        <v>158</v>
      </c>
      <c r="BE342" s="246">
        <f>IF(N342="základní",J342,0)</f>
        <v>0</v>
      </c>
      <c r="BF342" s="246">
        <f>IF(N342="snížená",J342,0)</f>
        <v>0</v>
      </c>
      <c r="BG342" s="246">
        <f>IF(N342="zákl. přenesená",J342,0)</f>
        <v>0</v>
      </c>
      <c r="BH342" s="246">
        <f>IF(N342="sníž. přenesená",J342,0)</f>
        <v>0</v>
      </c>
      <c r="BI342" s="246">
        <f>IF(N342="nulová",J342,0)</f>
        <v>0</v>
      </c>
      <c r="BJ342" s="16" t="s">
        <v>85</v>
      </c>
      <c r="BK342" s="246">
        <f>ROUND(I342*H342,2)</f>
        <v>0</v>
      </c>
      <c r="BL342" s="16" t="s">
        <v>236</v>
      </c>
      <c r="BM342" s="245" t="s">
        <v>609</v>
      </c>
    </row>
    <row r="343" s="13" customFormat="1">
      <c r="A343" s="13"/>
      <c r="B343" s="247"/>
      <c r="C343" s="248"/>
      <c r="D343" s="249" t="s">
        <v>167</v>
      </c>
      <c r="E343" s="250" t="s">
        <v>1</v>
      </c>
      <c r="F343" s="251" t="s">
        <v>601</v>
      </c>
      <c r="G343" s="248"/>
      <c r="H343" s="252">
        <v>1</v>
      </c>
      <c r="I343" s="253"/>
      <c r="J343" s="248"/>
      <c r="K343" s="248"/>
      <c r="L343" s="254"/>
      <c r="M343" s="255"/>
      <c r="N343" s="256"/>
      <c r="O343" s="256"/>
      <c r="P343" s="256"/>
      <c r="Q343" s="256"/>
      <c r="R343" s="256"/>
      <c r="S343" s="256"/>
      <c r="T343" s="257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8" t="s">
        <v>167</v>
      </c>
      <c r="AU343" s="258" t="s">
        <v>87</v>
      </c>
      <c r="AV343" s="13" t="s">
        <v>87</v>
      </c>
      <c r="AW343" s="13" t="s">
        <v>33</v>
      </c>
      <c r="AX343" s="13" t="s">
        <v>85</v>
      </c>
      <c r="AY343" s="258" t="s">
        <v>158</v>
      </c>
    </row>
    <row r="344" s="2" customFormat="1" ht="21.75" customHeight="1">
      <c r="A344" s="37"/>
      <c r="B344" s="38"/>
      <c r="C344" s="234" t="s">
        <v>610</v>
      </c>
      <c r="D344" s="234" t="s">
        <v>160</v>
      </c>
      <c r="E344" s="235" t="s">
        <v>611</v>
      </c>
      <c r="F344" s="236" t="s">
        <v>612</v>
      </c>
      <c r="G344" s="237" t="s">
        <v>192</v>
      </c>
      <c r="H344" s="238">
        <v>1</v>
      </c>
      <c r="I344" s="239"/>
      <c r="J344" s="240">
        <f>ROUND(I344*H344,2)</f>
        <v>0</v>
      </c>
      <c r="K344" s="236" t="s">
        <v>1</v>
      </c>
      <c r="L344" s="43"/>
      <c r="M344" s="241" t="s">
        <v>1</v>
      </c>
      <c r="N344" s="242" t="s">
        <v>42</v>
      </c>
      <c r="O344" s="90"/>
      <c r="P344" s="243">
        <f>O344*H344</f>
        <v>0</v>
      </c>
      <c r="Q344" s="243">
        <v>0</v>
      </c>
      <c r="R344" s="243">
        <f>Q344*H344</f>
        <v>0</v>
      </c>
      <c r="S344" s="243">
        <v>0</v>
      </c>
      <c r="T344" s="244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45" t="s">
        <v>236</v>
      </c>
      <c r="AT344" s="245" t="s">
        <v>160</v>
      </c>
      <c r="AU344" s="245" t="s">
        <v>87</v>
      </c>
      <c r="AY344" s="16" t="s">
        <v>158</v>
      </c>
      <c r="BE344" s="246">
        <f>IF(N344="základní",J344,0)</f>
        <v>0</v>
      </c>
      <c r="BF344" s="246">
        <f>IF(N344="snížená",J344,0)</f>
        <v>0</v>
      </c>
      <c r="BG344" s="246">
        <f>IF(N344="zákl. přenesená",J344,0)</f>
        <v>0</v>
      </c>
      <c r="BH344" s="246">
        <f>IF(N344="sníž. přenesená",J344,0)</f>
        <v>0</v>
      </c>
      <c r="BI344" s="246">
        <f>IF(N344="nulová",J344,0)</f>
        <v>0</v>
      </c>
      <c r="BJ344" s="16" t="s">
        <v>85</v>
      </c>
      <c r="BK344" s="246">
        <f>ROUND(I344*H344,2)</f>
        <v>0</v>
      </c>
      <c r="BL344" s="16" t="s">
        <v>236</v>
      </c>
      <c r="BM344" s="245" t="s">
        <v>613</v>
      </c>
    </row>
    <row r="345" s="13" customFormat="1">
      <c r="A345" s="13"/>
      <c r="B345" s="247"/>
      <c r="C345" s="248"/>
      <c r="D345" s="249" t="s">
        <v>167</v>
      </c>
      <c r="E345" s="250" t="s">
        <v>1</v>
      </c>
      <c r="F345" s="251" t="s">
        <v>601</v>
      </c>
      <c r="G345" s="248"/>
      <c r="H345" s="252">
        <v>1</v>
      </c>
      <c r="I345" s="253"/>
      <c r="J345" s="248"/>
      <c r="K345" s="248"/>
      <c r="L345" s="254"/>
      <c r="M345" s="255"/>
      <c r="N345" s="256"/>
      <c r="O345" s="256"/>
      <c r="P345" s="256"/>
      <c r="Q345" s="256"/>
      <c r="R345" s="256"/>
      <c r="S345" s="256"/>
      <c r="T345" s="257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58" t="s">
        <v>167</v>
      </c>
      <c r="AU345" s="258" t="s">
        <v>87</v>
      </c>
      <c r="AV345" s="13" t="s">
        <v>87</v>
      </c>
      <c r="AW345" s="13" t="s">
        <v>33</v>
      </c>
      <c r="AX345" s="13" t="s">
        <v>85</v>
      </c>
      <c r="AY345" s="258" t="s">
        <v>158</v>
      </c>
    </row>
    <row r="346" s="2" customFormat="1" ht="21.75" customHeight="1">
      <c r="A346" s="37"/>
      <c r="B346" s="38"/>
      <c r="C346" s="234" t="s">
        <v>614</v>
      </c>
      <c r="D346" s="234" t="s">
        <v>160</v>
      </c>
      <c r="E346" s="235" t="s">
        <v>615</v>
      </c>
      <c r="F346" s="236" t="s">
        <v>616</v>
      </c>
      <c r="G346" s="237" t="s">
        <v>192</v>
      </c>
      <c r="H346" s="238">
        <v>1</v>
      </c>
      <c r="I346" s="239"/>
      <c r="J346" s="240">
        <f>ROUND(I346*H346,2)</f>
        <v>0</v>
      </c>
      <c r="K346" s="236" t="s">
        <v>1</v>
      </c>
      <c r="L346" s="43"/>
      <c r="M346" s="241" t="s">
        <v>1</v>
      </c>
      <c r="N346" s="242" t="s">
        <v>42</v>
      </c>
      <c r="O346" s="90"/>
      <c r="P346" s="243">
        <f>O346*H346</f>
        <v>0</v>
      </c>
      <c r="Q346" s="243">
        <v>0</v>
      </c>
      <c r="R346" s="243">
        <f>Q346*H346</f>
        <v>0</v>
      </c>
      <c r="S346" s="243">
        <v>0</v>
      </c>
      <c r="T346" s="244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45" t="s">
        <v>236</v>
      </c>
      <c r="AT346" s="245" t="s">
        <v>160</v>
      </c>
      <c r="AU346" s="245" t="s">
        <v>87</v>
      </c>
      <c r="AY346" s="16" t="s">
        <v>158</v>
      </c>
      <c r="BE346" s="246">
        <f>IF(N346="základní",J346,0)</f>
        <v>0</v>
      </c>
      <c r="BF346" s="246">
        <f>IF(N346="snížená",J346,0)</f>
        <v>0</v>
      </c>
      <c r="BG346" s="246">
        <f>IF(N346="zákl. přenesená",J346,0)</f>
        <v>0</v>
      </c>
      <c r="BH346" s="246">
        <f>IF(N346="sníž. přenesená",J346,0)</f>
        <v>0</v>
      </c>
      <c r="BI346" s="246">
        <f>IF(N346="nulová",J346,0)</f>
        <v>0</v>
      </c>
      <c r="BJ346" s="16" t="s">
        <v>85</v>
      </c>
      <c r="BK346" s="246">
        <f>ROUND(I346*H346,2)</f>
        <v>0</v>
      </c>
      <c r="BL346" s="16" t="s">
        <v>236</v>
      </c>
      <c r="BM346" s="245" t="s">
        <v>617</v>
      </c>
    </row>
    <row r="347" s="13" customFormat="1">
      <c r="A347" s="13"/>
      <c r="B347" s="247"/>
      <c r="C347" s="248"/>
      <c r="D347" s="249" t="s">
        <v>167</v>
      </c>
      <c r="E347" s="250" t="s">
        <v>1</v>
      </c>
      <c r="F347" s="251" t="s">
        <v>601</v>
      </c>
      <c r="G347" s="248"/>
      <c r="H347" s="252">
        <v>1</v>
      </c>
      <c r="I347" s="253"/>
      <c r="J347" s="248"/>
      <c r="K347" s="248"/>
      <c r="L347" s="254"/>
      <c r="M347" s="255"/>
      <c r="N347" s="256"/>
      <c r="O347" s="256"/>
      <c r="P347" s="256"/>
      <c r="Q347" s="256"/>
      <c r="R347" s="256"/>
      <c r="S347" s="256"/>
      <c r="T347" s="257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8" t="s">
        <v>167</v>
      </c>
      <c r="AU347" s="258" t="s">
        <v>87</v>
      </c>
      <c r="AV347" s="13" t="s">
        <v>87</v>
      </c>
      <c r="AW347" s="13" t="s">
        <v>33</v>
      </c>
      <c r="AX347" s="13" t="s">
        <v>85</v>
      </c>
      <c r="AY347" s="258" t="s">
        <v>158</v>
      </c>
    </row>
    <row r="348" s="2" customFormat="1" ht="21.75" customHeight="1">
      <c r="A348" s="37"/>
      <c r="B348" s="38"/>
      <c r="C348" s="234" t="s">
        <v>618</v>
      </c>
      <c r="D348" s="234" t="s">
        <v>160</v>
      </c>
      <c r="E348" s="235" t="s">
        <v>619</v>
      </c>
      <c r="F348" s="236" t="s">
        <v>620</v>
      </c>
      <c r="G348" s="237" t="s">
        <v>192</v>
      </c>
      <c r="H348" s="238">
        <v>1</v>
      </c>
      <c r="I348" s="239"/>
      <c r="J348" s="240">
        <f>ROUND(I348*H348,2)</f>
        <v>0</v>
      </c>
      <c r="K348" s="236" t="s">
        <v>1</v>
      </c>
      <c r="L348" s="43"/>
      <c r="M348" s="241" t="s">
        <v>1</v>
      </c>
      <c r="N348" s="242" t="s">
        <v>42</v>
      </c>
      <c r="O348" s="90"/>
      <c r="P348" s="243">
        <f>O348*H348</f>
        <v>0</v>
      </c>
      <c r="Q348" s="243">
        <v>0</v>
      </c>
      <c r="R348" s="243">
        <f>Q348*H348</f>
        <v>0</v>
      </c>
      <c r="S348" s="243">
        <v>0</v>
      </c>
      <c r="T348" s="244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45" t="s">
        <v>236</v>
      </c>
      <c r="AT348" s="245" t="s">
        <v>160</v>
      </c>
      <c r="AU348" s="245" t="s">
        <v>87</v>
      </c>
      <c r="AY348" s="16" t="s">
        <v>158</v>
      </c>
      <c r="BE348" s="246">
        <f>IF(N348="základní",J348,0)</f>
        <v>0</v>
      </c>
      <c r="BF348" s="246">
        <f>IF(N348="snížená",J348,0)</f>
        <v>0</v>
      </c>
      <c r="BG348" s="246">
        <f>IF(N348="zákl. přenesená",J348,0)</f>
        <v>0</v>
      </c>
      <c r="BH348" s="246">
        <f>IF(N348="sníž. přenesená",J348,0)</f>
        <v>0</v>
      </c>
      <c r="BI348" s="246">
        <f>IF(N348="nulová",J348,0)</f>
        <v>0</v>
      </c>
      <c r="BJ348" s="16" t="s">
        <v>85</v>
      </c>
      <c r="BK348" s="246">
        <f>ROUND(I348*H348,2)</f>
        <v>0</v>
      </c>
      <c r="BL348" s="16" t="s">
        <v>236</v>
      </c>
      <c r="BM348" s="245" t="s">
        <v>621</v>
      </c>
    </row>
    <row r="349" s="13" customFormat="1">
      <c r="A349" s="13"/>
      <c r="B349" s="247"/>
      <c r="C349" s="248"/>
      <c r="D349" s="249" t="s">
        <v>167</v>
      </c>
      <c r="E349" s="250" t="s">
        <v>1</v>
      </c>
      <c r="F349" s="251" t="s">
        <v>601</v>
      </c>
      <c r="G349" s="248"/>
      <c r="H349" s="252">
        <v>1</v>
      </c>
      <c r="I349" s="253"/>
      <c r="J349" s="248"/>
      <c r="K349" s="248"/>
      <c r="L349" s="254"/>
      <c r="M349" s="255"/>
      <c r="N349" s="256"/>
      <c r="O349" s="256"/>
      <c r="P349" s="256"/>
      <c r="Q349" s="256"/>
      <c r="R349" s="256"/>
      <c r="S349" s="256"/>
      <c r="T349" s="257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58" t="s">
        <v>167</v>
      </c>
      <c r="AU349" s="258" t="s">
        <v>87</v>
      </c>
      <c r="AV349" s="13" t="s">
        <v>87</v>
      </c>
      <c r="AW349" s="13" t="s">
        <v>33</v>
      </c>
      <c r="AX349" s="13" t="s">
        <v>85</v>
      </c>
      <c r="AY349" s="258" t="s">
        <v>158</v>
      </c>
    </row>
    <row r="350" s="2" customFormat="1" ht="21.75" customHeight="1">
      <c r="A350" s="37"/>
      <c r="B350" s="38"/>
      <c r="C350" s="234" t="s">
        <v>622</v>
      </c>
      <c r="D350" s="234" t="s">
        <v>160</v>
      </c>
      <c r="E350" s="235" t="s">
        <v>623</v>
      </c>
      <c r="F350" s="236" t="s">
        <v>624</v>
      </c>
      <c r="G350" s="237" t="s">
        <v>192</v>
      </c>
      <c r="H350" s="238">
        <v>1</v>
      </c>
      <c r="I350" s="239"/>
      <c r="J350" s="240">
        <f>ROUND(I350*H350,2)</f>
        <v>0</v>
      </c>
      <c r="K350" s="236" t="s">
        <v>1</v>
      </c>
      <c r="L350" s="43"/>
      <c r="M350" s="241" t="s">
        <v>1</v>
      </c>
      <c r="N350" s="242" t="s">
        <v>42</v>
      </c>
      <c r="O350" s="90"/>
      <c r="P350" s="243">
        <f>O350*H350</f>
        <v>0</v>
      </c>
      <c r="Q350" s="243">
        <v>0</v>
      </c>
      <c r="R350" s="243">
        <f>Q350*H350</f>
        <v>0</v>
      </c>
      <c r="S350" s="243">
        <v>0</v>
      </c>
      <c r="T350" s="244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45" t="s">
        <v>236</v>
      </c>
      <c r="AT350" s="245" t="s">
        <v>160</v>
      </c>
      <c r="AU350" s="245" t="s">
        <v>87</v>
      </c>
      <c r="AY350" s="16" t="s">
        <v>158</v>
      </c>
      <c r="BE350" s="246">
        <f>IF(N350="základní",J350,0)</f>
        <v>0</v>
      </c>
      <c r="BF350" s="246">
        <f>IF(N350="snížená",J350,0)</f>
        <v>0</v>
      </c>
      <c r="BG350" s="246">
        <f>IF(N350="zákl. přenesená",J350,0)</f>
        <v>0</v>
      </c>
      <c r="BH350" s="246">
        <f>IF(N350="sníž. přenesená",J350,0)</f>
        <v>0</v>
      </c>
      <c r="BI350" s="246">
        <f>IF(N350="nulová",J350,0)</f>
        <v>0</v>
      </c>
      <c r="BJ350" s="16" t="s">
        <v>85</v>
      </c>
      <c r="BK350" s="246">
        <f>ROUND(I350*H350,2)</f>
        <v>0</v>
      </c>
      <c r="BL350" s="16" t="s">
        <v>236</v>
      </c>
      <c r="BM350" s="245" t="s">
        <v>625</v>
      </c>
    </row>
    <row r="351" s="13" customFormat="1">
      <c r="A351" s="13"/>
      <c r="B351" s="247"/>
      <c r="C351" s="248"/>
      <c r="D351" s="249" t="s">
        <v>167</v>
      </c>
      <c r="E351" s="250" t="s">
        <v>1</v>
      </c>
      <c r="F351" s="251" t="s">
        <v>601</v>
      </c>
      <c r="G351" s="248"/>
      <c r="H351" s="252">
        <v>1</v>
      </c>
      <c r="I351" s="253"/>
      <c r="J351" s="248"/>
      <c r="K351" s="248"/>
      <c r="L351" s="254"/>
      <c r="M351" s="255"/>
      <c r="N351" s="256"/>
      <c r="O351" s="256"/>
      <c r="P351" s="256"/>
      <c r="Q351" s="256"/>
      <c r="R351" s="256"/>
      <c r="S351" s="256"/>
      <c r="T351" s="257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58" t="s">
        <v>167</v>
      </c>
      <c r="AU351" s="258" t="s">
        <v>87</v>
      </c>
      <c r="AV351" s="13" t="s">
        <v>87</v>
      </c>
      <c r="AW351" s="13" t="s">
        <v>33</v>
      </c>
      <c r="AX351" s="13" t="s">
        <v>85</v>
      </c>
      <c r="AY351" s="258" t="s">
        <v>158</v>
      </c>
    </row>
    <row r="352" s="2" customFormat="1" ht="16.5" customHeight="1">
      <c r="A352" s="37"/>
      <c r="B352" s="38"/>
      <c r="C352" s="234" t="s">
        <v>626</v>
      </c>
      <c r="D352" s="234" t="s">
        <v>160</v>
      </c>
      <c r="E352" s="235" t="s">
        <v>627</v>
      </c>
      <c r="F352" s="236" t="s">
        <v>628</v>
      </c>
      <c r="G352" s="237" t="s">
        <v>192</v>
      </c>
      <c r="H352" s="238">
        <v>1</v>
      </c>
      <c r="I352" s="239"/>
      <c r="J352" s="240">
        <f>ROUND(I352*H352,2)</f>
        <v>0</v>
      </c>
      <c r="K352" s="236" t="s">
        <v>1</v>
      </c>
      <c r="L352" s="43"/>
      <c r="M352" s="241" t="s">
        <v>1</v>
      </c>
      <c r="N352" s="242" t="s">
        <v>42</v>
      </c>
      <c r="O352" s="90"/>
      <c r="P352" s="243">
        <f>O352*H352</f>
        <v>0</v>
      </c>
      <c r="Q352" s="243">
        <v>0</v>
      </c>
      <c r="R352" s="243">
        <f>Q352*H352</f>
        <v>0</v>
      </c>
      <c r="S352" s="243">
        <v>0.29999999999999999</v>
      </c>
      <c r="T352" s="244">
        <f>S352*H352</f>
        <v>0.29999999999999999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45" t="s">
        <v>236</v>
      </c>
      <c r="AT352" s="245" t="s">
        <v>160</v>
      </c>
      <c r="AU352" s="245" t="s">
        <v>87</v>
      </c>
      <c r="AY352" s="16" t="s">
        <v>158</v>
      </c>
      <c r="BE352" s="246">
        <f>IF(N352="základní",J352,0)</f>
        <v>0</v>
      </c>
      <c r="BF352" s="246">
        <f>IF(N352="snížená",J352,0)</f>
        <v>0</v>
      </c>
      <c r="BG352" s="246">
        <f>IF(N352="zákl. přenesená",J352,0)</f>
        <v>0</v>
      </c>
      <c r="BH352" s="246">
        <f>IF(N352="sníž. přenesená",J352,0)</f>
        <v>0</v>
      </c>
      <c r="BI352" s="246">
        <f>IF(N352="nulová",J352,0)</f>
        <v>0</v>
      </c>
      <c r="BJ352" s="16" t="s">
        <v>85</v>
      </c>
      <c r="BK352" s="246">
        <f>ROUND(I352*H352,2)</f>
        <v>0</v>
      </c>
      <c r="BL352" s="16" t="s">
        <v>236</v>
      </c>
      <c r="BM352" s="245" t="s">
        <v>629</v>
      </c>
    </row>
    <row r="353" s="2" customFormat="1" ht="16.5" customHeight="1">
      <c r="A353" s="37"/>
      <c r="B353" s="38"/>
      <c r="C353" s="234" t="s">
        <v>630</v>
      </c>
      <c r="D353" s="234" t="s">
        <v>160</v>
      </c>
      <c r="E353" s="235" t="s">
        <v>631</v>
      </c>
      <c r="F353" s="236" t="s">
        <v>632</v>
      </c>
      <c r="G353" s="237" t="s">
        <v>163</v>
      </c>
      <c r="H353" s="238">
        <v>8</v>
      </c>
      <c r="I353" s="239"/>
      <c r="J353" s="240">
        <f>ROUND(I353*H353,2)</f>
        <v>0</v>
      </c>
      <c r="K353" s="236" t="s">
        <v>1</v>
      </c>
      <c r="L353" s="43"/>
      <c r="M353" s="241" t="s">
        <v>1</v>
      </c>
      <c r="N353" s="242" t="s">
        <v>42</v>
      </c>
      <c r="O353" s="90"/>
      <c r="P353" s="243">
        <f>O353*H353</f>
        <v>0</v>
      </c>
      <c r="Q353" s="243">
        <v>0</v>
      </c>
      <c r="R353" s="243">
        <f>Q353*H353</f>
        <v>0</v>
      </c>
      <c r="S353" s="243">
        <v>0.024649999999999998</v>
      </c>
      <c r="T353" s="244">
        <f>S353*H353</f>
        <v>0.19719999999999999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45" t="s">
        <v>236</v>
      </c>
      <c r="AT353" s="245" t="s">
        <v>160</v>
      </c>
      <c r="AU353" s="245" t="s">
        <v>87</v>
      </c>
      <c r="AY353" s="16" t="s">
        <v>158</v>
      </c>
      <c r="BE353" s="246">
        <f>IF(N353="základní",J353,0)</f>
        <v>0</v>
      </c>
      <c r="BF353" s="246">
        <f>IF(N353="snížená",J353,0)</f>
        <v>0</v>
      </c>
      <c r="BG353" s="246">
        <f>IF(N353="zákl. přenesená",J353,0)</f>
        <v>0</v>
      </c>
      <c r="BH353" s="246">
        <f>IF(N353="sníž. přenesená",J353,0)</f>
        <v>0</v>
      </c>
      <c r="BI353" s="246">
        <f>IF(N353="nulová",J353,0)</f>
        <v>0</v>
      </c>
      <c r="BJ353" s="16" t="s">
        <v>85</v>
      </c>
      <c r="BK353" s="246">
        <f>ROUND(I353*H353,2)</f>
        <v>0</v>
      </c>
      <c r="BL353" s="16" t="s">
        <v>236</v>
      </c>
      <c r="BM353" s="245" t="s">
        <v>633</v>
      </c>
    </row>
    <row r="354" s="2" customFormat="1" ht="16.5" customHeight="1">
      <c r="A354" s="37"/>
      <c r="B354" s="38"/>
      <c r="C354" s="234" t="s">
        <v>634</v>
      </c>
      <c r="D354" s="234" t="s">
        <v>160</v>
      </c>
      <c r="E354" s="235" t="s">
        <v>635</v>
      </c>
      <c r="F354" s="236" t="s">
        <v>636</v>
      </c>
      <c r="G354" s="237" t="s">
        <v>163</v>
      </c>
      <c r="H354" s="238">
        <v>1</v>
      </c>
      <c r="I354" s="239"/>
      <c r="J354" s="240">
        <f>ROUND(I354*H354,2)</f>
        <v>0</v>
      </c>
      <c r="K354" s="236" t="s">
        <v>1</v>
      </c>
      <c r="L354" s="43"/>
      <c r="M354" s="241" t="s">
        <v>1</v>
      </c>
      <c r="N354" s="242" t="s">
        <v>42</v>
      </c>
      <c r="O354" s="90"/>
      <c r="P354" s="243">
        <f>O354*H354</f>
        <v>0</v>
      </c>
      <c r="Q354" s="243">
        <v>0</v>
      </c>
      <c r="R354" s="243">
        <f>Q354*H354</f>
        <v>0</v>
      </c>
      <c r="S354" s="243">
        <v>0.024649999999999998</v>
      </c>
      <c r="T354" s="244">
        <f>S354*H354</f>
        <v>0.024649999999999998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45" t="s">
        <v>236</v>
      </c>
      <c r="AT354" s="245" t="s">
        <v>160</v>
      </c>
      <c r="AU354" s="245" t="s">
        <v>87</v>
      </c>
      <c r="AY354" s="16" t="s">
        <v>158</v>
      </c>
      <c r="BE354" s="246">
        <f>IF(N354="základní",J354,0)</f>
        <v>0</v>
      </c>
      <c r="BF354" s="246">
        <f>IF(N354="snížená",J354,0)</f>
        <v>0</v>
      </c>
      <c r="BG354" s="246">
        <f>IF(N354="zákl. přenesená",J354,0)</f>
        <v>0</v>
      </c>
      <c r="BH354" s="246">
        <f>IF(N354="sníž. přenesená",J354,0)</f>
        <v>0</v>
      </c>
      <c r="BI354" s="246">
        <f>IF(N354="nulová",J354,0)</f>
        <v>0</v>
      </c>
      <c r="BJ354" s="16" t="s">
        <v>85</v>
      </c>
      <c r="BK354" s="246">
        <f>ROUND(I354*H354,2)</f>
        <v>0</v>
      </c>
      <c r="BL354" s="16" t="s">
        <v>236</v>
      </c>
      <c r="BM354" s="245" t="s">
        <v>637</v>
      </c>
    </row>
    <row r="355" s="2" customFormat="1" ht="16.5" customHeight="1">
      <c r="A355" s="37"/>
      <c r="B355" s="38"/>
      <c r="C355" s="234" t="s">
        <v>638</v>
      </c>
      <c r="D355" s="234" t="s">
        <v>160</v>
      </c>
      <c r="E355" s="235" t="s">
        <v>639</v>
      </c>
      <c r="F355" s="236" t="s">
        <v>640</v>
      </c>
      <c r="G355" s="237" t="s">
        <v>163</v>
      </c>
      <c r="H355" s="238">
        <v>1</v>
      </c>
      <c r="I355" s="239"/>
      <c r="J355" s="240">
        <f>ROUND(I355*H355,2)</f>
        <v>0</v>
      </c>
      <c r="K355" s="236" t="s">
        <v>1</v>
      </c>
      <c r="L355" s="43"/>
      <c r="M355" s="241" t="s">
        <v>1</v>
      </c>
      <c r="N355" s="242" t="s">
        <v>42</v>
      </c>
      <c r="O355" s="90"/>
      <c r="P355" s="243">
        <f>O355*H355</f>
        <v>0</v>
      </c>
      <c r="Q355" s="243">
        <v>0</v>
      </c>
      <c r="R355" s="243">
        <f>Q355*H355</f>
        <v>0</v>
      </c>
      <c r="S355" s="243">
        <v>0.024649999999999998</v>
      </c>
      <c r="T355" s="244">
        <f>S355*H355</f>
        <v>0.024649999999999998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45" t="s">
        <v>236</v>
      </c>
      <c r="AT355" s="245" t="s">
        <v>160</v>
      </c>
      <c r="AU355" s="245" t="s">
        <v>87</v>
      </c>
      <c r="AY355" s="16" t="s">
        <v>158</v>
      </c>
      <c r="BE355" s="246">
        <f>IF(N355="základní",J355,0)</f>
        <v>0</v>
      </c>
      <c r="BF355" s="246">
        <f>IF(N355="snížená",J355,0)</f>
        <v>0</v>
      </c>
      <c r="BG355" s="246">
        <f>IF(N355="zákl. přenesená",J355,0)</f>
        <v>0</v>
      </c>
      <c r="BH355" s="246">
        <f>IF(N355="sníž. přenesená",J355,0)</f>
        <v>0</v>
      </c>
      <c r="BI355" s="246">
        <f>IF(N355="nulová",J355,0)</f>
        <v>0</v>
      </c>
      <c r="BJ355" s="16" t="s">
        <v>85</v>
      </c>
      <c r="BK355" s="246">
        <f>ROUND(I355*H355,2)</f>
        <v>0</v>
      </c>
      <c r="BL355" s="16" t="s">
        <v>236</v>
      </c>
      <c r="BM355" s="245" t="s">
        <v>641</v>
      </c>
    </row>
    <row r="356" s="12" customFormat="1" ht="22.8" customHeight="1">
      <c r="A356" s="12"/>
      <c r="B356" s="218"/>
      <c r="C356" s="219"/>
      <c r="D356" s="220" t="s">
        <v>76</v>
      </c>
      <c r="E356" s="232" t="s">
        <v>642</v>
      </c>
      <c r="F356" s="232" t="s">
        <v>643</v>
      </c>
      <c r="G356" s="219"/>
      <c r="H356" s="219"/>
      <c r="I356" s="222"/>
      <c r="J356" s="233">
        <f>BK356</f>
        <v>0</v>
      </c>
      <c r="K356" s="219"/>
      <c r="L356" s="224"/>
      <c r="M356" s="225"/>
      <c r="N356" s="226"/>
      <c r="O356" s="226"/>
      <c r="P356" s="227">
        <f>SUM(P357:P363)</f>
        <v>0</v>
      </c>
      <c r="Q356" s="226"/>
      <c r="R356" s="227">
        <f>SUM(R357:R363)</f>
        <v>0</v>
      </c>
      <c r="S356" s="226"/>
      <c r="T356" s="228">
        <f>SUM(T357:T363)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29" t="s">
        <v>87</v>
      </c>
      <c r="AT356" s="230" t="s">
        <v>76</v>
      </c>
      <c r="AU356" s="230" t="s">
        <v>85</v>
      </c>
      <c r="AY356" s="229" t="s">
        <v>158</v>
      </c>
      <c r="BK356" s="231">
        <f>SUM(BK357:BK363)</f>
        <v>0</v>
      </c>
    </row>
    <row r="357" s="2" customFormat="1" ht="21.75" customHeight="1">
      <c r="A357" s="37"/>
      <c r="B357" s="38"/>
      <c r="C357" s="234" t="s">
        <v>644</v>
      </c>
      <c r="D357" s="234" t="s">
        <v>160</v>
      </c>
      <c r="E357" s="235" t="s">
        <v>645</v>
      </c>
      <c r="F357" s="236" t="s">
        <v>646</v>
      </c>
      <c r="G357" s="237" t="s">
        <v>487</v>
      </c>
      <c r="H357" s="283"/>
      <c r="I357" s="239"/>
      <c r="J357" s="240">
        <f>ROUND(I357*H357,2)</f>
        <v>0</v>
      </c>
      <c r="K357" s="236" t="s">
        <v>271</v>
      </c>
      <c r="L357" s="43"/>
      <c r="M357" s="241" t="s">
        <v>1</v>
      </c>
      <c r="N357" s="242" t="s">
        <v>42</v>
      </c>
      <c r="O357" s="90"/>
      <c r="P357" s="243">
        <f>O357*H357</f>
        <v>0</v>
      </c>
      <c r="Q357" s="243">
        <v>0</v>
      </c>
      <c r="R357" s="243">
        <f>Q357*H357</f>
        <v>0</v>
      </c>
      <c r="S357" s="243">
        <v>0</v>
      </c>
      <c r="T357" s="244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45" t="s">
        <v>236</v>
      </c>
      <c r="AT357" s="245" t="s">
        <v>160</v>
      </c>
      <c r="AU357" s="245" t="s">
        <v>87</v>
      </c>
      <c r="AY357" s="16" t="s">
        <v>158</v>
      </c>
      <c r="BE357" s="246">
        <f>IF(N357="základní",J357,0)</f>
        <v>0</v>
      </c>
      <c r="BF357" s="246">
        <f>IF(N357="snížená",J357,0)</f>
        <v>0</v>
      </c>
      <c r="BG357" s="246">
        <f>IF(N357="zákl. přenesená",J357,0)</f>
        <v>0</v>
      </c>
      <c r="BH357" s="246">
        <f>IF(N357="sníž. přenesená",J357,0)</f>
        <v>0</v>
      </c>
      <c r="BI357" s="246">
        <f>IF(N357="nulová",J357,0)</f>
        <v>0</v>
      </c>
      <c r="BJ357" s="16" t="s">
        <v>85</v>
      </c>
      <c r="BK357" s="246">
        <f>ROUND(I357*H357,2)</f>
        <v>0</v>
      </c>
      <c r="BL357" s="16" t="s">
        <v>236</v>
      </c>
      <c r="BM357" s="245" t="s">
        <v>647</v>
      </c>
    </row>
    <row r="358" s="2" customFormat="1" ht="21.75" customHeight="1">
      <c r="A358" s="37"/>
      <c r="B358" s="38"/>
      <c r="C358" s="234" t="s">
        <v>648</v>
      </c>
      <c r="D358" s="234" t="s">
        <v>160</v>
      </c>
      <c r="E358" s="235" t="s">
        <v>649</v>
      </c>
      <c r="F358" s="236" t="s">
        <v>650</v>
      </c>
      <c r="G358" s="237" t="s">
        <v>487</v>
      </c>
      <c r="H358" s="283"/>
      <c r="I358" s="239"/>
      <c r="J358" s="240">
        <f>ROUND(I358*H358,2)</f>
        <v>0</v>
      </c>
      <c r="K358" s="236" t="s">
        <v>164</v>
      </c>
      <c r="L358" s="43"/>
      <c r="M358" s="241" t="s">
        <v>1</v>
      </c>
      <c r="N358" s="242" t="s">
        <v>42</v>
      </c>
      <c r="O358" s="90"/>
      <c r="P358" s="243">
        <f>O358*H358</f>
        <v>0</v>
      </c>
      <c r="Q358" s="243">
        <v>0</v>
      </c>
      <c r="R358" s="243">
        <f>Q358*H358</f>
        <v>0</v>
      </c>
      <c r="S358" s="243">
        <v>0</v>
      </c>
      <c r="T358" s="244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45" t="s">
        <v>236</v>
      </c>
      <c r="AT358" s="245" t="s">
        <v>160</v>
      </c>
      <c r="AU358" s="245" t="s">
        <v>87</v>
      </c>
      <c r="AY358" s="16" t="s">
        <v>158</v>
      </c>
      <c r="BE358" s="246">
        <f>IF(N358="základní",J358,0)</f>
        <v>0</v>
      </c>
      <c r="BF358" s="246">
        <f>IF(N358="snížená",J358,0)</f>
        <v>0</v>
      </c>
      <c r="BG358" s="246">
        <f>IF(N358="zákl. přenesená",J358,0)</f>
        <v>0</v>
      </c>
      <c r="BH358" s="246">
        <f>IF(N358="sníž. přenesená",J358,0)</f>
        <v>0</v>
      </c>
      <c r="BI358" s="246">
        <f>IF(N358="nulová",J358,0)</f>
        <v>0</v>
      </c>
      <c r="BJ358" s="16" t="s">
        <v>85</v>
      </c>
      <c r="BK358" s="246">
        <f>ROUND(I358*H358,2)</f>
        <v>0</v>
      </c>
      <c r="BL358" s="16" t="s">
        <v>236</v>
      </c>
      <c r="BM358" s="245" t="s">
        <v>651</v>
      </c>
    </row>
    <row r="359" s="2" customFormat="1" ht="21.75" customHeight="1">
      <c r="A359" s="37"/>
      <c r="B359" s="38"/>
      <c r="C359" s="234" t="s">
        <v>652</v>
      </c>
      <c r="D359" s="234" t="s">
        <v>160</v>
      </c>
      <c r="E359" s="235" t="s">
        <v>653</v>
      </c>
      <c r="F359" s="236" t="s">
        <v>654</v>
      </c>
      <c r="G359" s="237" t="s">
        <v>192</v>
      </c>
      <c r="H359" s="238">
        <v>3</v>
      </c>
      <c r="I359" s="239"/>
      <c r="J359" s="240">
        <f>ROUND(I359*H359,2)</f>
        <v>0</v>
      </c>
      <c r="K359" s="236" t="s">
        <v>1</v>
      </c>
      <c r="L359" s="43"/>
      <c r="M359" s="241" t="s">
        <v>1</v>
      </c>
      <c r="N359" s="242" t="s">
        <v>42</v>
      </c>
      <c r="O359" s="90"/>
      <c r="P359" s="243">
        <f>O359*H359</f>
        <v>0</v>
      </c>
      <c r="Q359" s="243">
        <v>0</v>
      </c>
      <c r="R359" s="243">
        <f>Q359*H359</f>
        <v>0</v>
      </c>
      <c r="S359" s="243">
        <v>0</v>
      </c>
      <c r="T359" s="244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45" t="s">
        <v>236</v>
      </c>
      <c r="AT359" s="245" t="s">
        <v>160</v>
      </c>
      <c r="AU359" s="245" t="s">
        <v>87</v>
      </c>
      <c r="AY359" s="16" t="s">
        <v>158</v>
      </c>
      <c r="BE359" s="246">
        <f>IF(N359="základní",J359,0)</f>
        <v>0</v>
      </c>
      <c r="BF359" s="246">
        <f>IF(N359="snížená",J359,0)</f>
        <v>0</v>
      </c>
      <c r="BG359" s="246">
        <f>IF(N359="zákl. přenesená",J359,0)</f>
        <v>0</v>
      </c>
      <c r="BH359" s="246">
        <f>IF(N359="sníž. přenesená",J359,0)</f>
        <v>0</v>
      </c>
      <c r="BI359" s="246">
        <f>IF(N359="nulová",J359,0)</f>
        <v>0</v>
      </c>
      <c r="BJ359" s="16" t="s">
        <v>85</v>
      </c>
      <c r="BK359" s="246">
        <f>ROUND(I359*H359,2)</f>
        <v>0</v>
      </c>
      <c r="BL359" s="16" t="s">
        <v>236</v>
      </c>
      <c r="BM359" s="245" t="s">
        <v>655</v>
      </c>
    </row>
    <row r="360" s="2" customFormat="1" ht="21.75" customHeight="1">
      <c r="A360" s="37"/>
      <c r="B360" s="38"/>
      <c r="C360" s="234" t="s">
        <v>656</v>
      </c>
      <c r="D360" s="234" t="s">
        <v>160</v>
      </c>
      <c r="E360" s="235" t="s">
        <v>657</v>
      </c>
      <c r="F360" s="236" t="s">
        <v>658</v>
      </c>
      <c r="G360" s="237" t="s">
        <v>192</v>
      </c>
      <c r="H360" s="238">
        <v>1</v>
      </c>
      <c r="I360" s="239"/>
      <c r="J360" s="240">
        <f>ROUND(I360*H360,2)</f>
        <v>0</v>
      </c>
      <c r="K360" s="236" t="s">
        <v>1</v>
      </c>
      <c r="L360" s="43"/>
      <c r="M360" s="241" t="s">
        <v>1</v>
      </c>
      <c r="N360" s="242" t="s">
        <v>42</v>
      </c>
      <c r="O360" s="90"/>
      <c r="P360" s="243">
        <f>O360*H360</f>
        <v>0</v>
      </c>
      <c r="Q360" s="243">
        <v>0</v>
      </c>
      <c r="R360" s="243">
        <f>Q360*H360</f>
        <v>0</v>
      </c>
      <c r="S360" s="243">
        <v>0</v>
      </c>
      <c r="T360" s="244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45" t="s">
        <v>236</v>
      </c>
      <c r="AT360" s="245" t="s">
        <v>160</v>
      </c>
      <c r="AU360" s="245" t="s">
        <v>87</v>
      </c>
      <c r="AY360" s="16" t="s">
        <v>158</v>
      </c>
      <c r="BE360" s="246">
        <f>IF(N360="základní",J360,0)</f>
        <v>0</v>
      </c>
      <c r="BF360" s="246">
        <f>IF(N360="snížená",J360,0)</f>
        <v>0</v>
      </c>
      <c r="BG360" s="246">
        <f>IF(N360="zákl. přenesená",J360,0)</f>
        <v>0</v>
      </c>
      <c r="BH360" s="246">
        <f>IF(N360="sníž. přenesená",J360,0)</f>
        <v>0</v>
      </c>
      <c r="BI360" s="246">
        <f>IF(N360="nulová",J360,0)</f>
        <v>0</v>
      </c>
      <c r="BJ360" s="16" t="s">
        <v>85</v>
      </c>
      <c r="BK360" s="246">
        <f>ROUND(I360*H360,2)</f>
        <v>0</v>
      </c>
      <c r="BL360" s="16" t="s">
        <v>236</v>
      </c>
      <c r="BM360" s="245" t="s">
        <v>659</v>
      </c>
    </row>
    <row r="361" s="2" customFormat="1" ht="33" customHeight="1">
      <c r="A361" s="37"/>
      <c r="B361" s="38"/>
      <c r="C361" s="234" t="s">
        <v>660</v>
      </c>
      <c r="D361" s="234" t="s">
        <v>160</v>
      </c>
      <c r="E361" s="235" t="s">
        <v>661</v>
      </c>
      <c r="F361" s="236" t="s">
        <v>662</v>
      </c>
      <c r="G361" s="237" t="s">
        <v>526</v>
      </c>
      <c r="H361" s="238">
        <v>1</v>
      </c>
      <c r="I361" s="239"/>
      <c r="J361" s="240">
        <f>ROUND(I361*H361,2)</f>
        <v>0</v>
      </c>
      <c r="K361" s="236" t="s">
        <v>1</v>
      </c>
      <c r="L361" s="43"/>
      <c r="M361" s="241" t="s">
        <v>1</v>
      </c>
      <c r="N361" s="242" t="s">
        <v>42</v>
      </c>
      <c r="O361" s="90"/>
      <c r="P361" s="243">
        <f>O361*H361</f>
        <v>0</v>
      </c>
      <c r="Q361" s="243">
        <v>0</v>
      </c>
      <c r="R361" s="243">
        <f>Q361*H361</f>
        <v>0</v>
      </c>
      <c r="S361" s="243">
        <v>0</v>
      </c>
      <c r="T361" s="244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45" t="s">
        <v>236</v>
      </c>
      <c r="AT361" s="245" t="s">
        <v>160</v>
      </c>
      <c r="AU361" s="245" t="s">
        <v>87</v>
      </c>
      <c r="AY361" s="16" t="s">
        <v>158</v>
      </c>
      <c r="BE361" s="246">
        <f>IF(N361="základní",J361,0)</f>
        <v>0</v>
      </c>
      <c r="BF361" s="246">
        <f>IF(N361="snížená",J361,0)</f>
        <v>0</v>
      </c>
      <c r="BG361" s="246">
        <f>IF(N361="zákl. přenesená",J361,0)</f>
        <v>0</v>
      </c>
      <c r="BH361" s="246">
        <f>IF(N361="sníž. přenesená",J361,0)</f>
        <v>0</v>
      </c>
      <c r="BI361" s="246">
        <f>IF(N361="nulová",J361,0)</f>
        <v>0</v>
      </c>
      <c r="BJ361" s="16" t="s">
        <v>85</v>
      </c>
      <c r="BK361" s="246">
        <f>ROUND(I361*H361,2)</f>
        <v>0</v>
      </c>
      <c r="BL361" s="16" t="s">
        <v>236</v>
      </c>
      <c r="BM361" s="245" t="s">
        <v>663</v>
      </c>
    </row>
    <row r="362" s="2" customFormat="1" ht="21.75" customHeight="1">
      <c r="A362" s="37"/>
      <c r="B362" s="38"/>
      <c r="C362" s="234" t="s">
        <v>664</v>
      </c>
      <c r="D362" s="234" t="s">
        <v>160</v>
      </c>
      <c r="E362" s="235" t="s">
        <v>665</v>
      </c>
      <c r="F362" s="236" t="s">
        <v>666</v>
      </c>
      <c r="G362" s="237" t="s">
        <v>185</v>
      </c>
      <c r="H362" s="238">
        <v>11.199999999999999</v>
      </c>
      <c r="I362" s="239"/>
      <c r="J362" s="240">
        <f>ROUND(I362*H362,2)</f>
        <v>0</v>
      </c>
      <c r="K362" s="236" t="s">
        <v>1</v>
      </c>
      <c r="L362" s="43"/>
      <c r="M362" s="241" t="s">
        <v>1</v>
      </c>
      <c r="N362" s="242" t="s">
        <v>42</v>
      </c>
      <c r="O362" s="90"/>
      <c r="P362" s="243">
        <f>O362*H362</f>
        <v>0</v>
      </c>
      <c r="Q362" s="243">
        <v>0</v>
      </c>
      <c r="R362" s="243">
        <f>Q362*H362</f>
        <v>0</v>
      </c>
      <c r="S362" s="243">
        <v>0</v>
      </c>
      <c r="T362" s="244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45" t="s">
        <v>236</v>
      </c>
      <c r="AT362" s="245" t="s">
        <v>160</v>
      </c>
      <c r="AU362" s="245" t="s">
        <v>87</v>
      </c>
      <c r="AY362" s="16" t="s">
        <v>158</v>
      </c>
      <c r="BE362" s="246">
        <f>IF(N362="základní",J362,0)</f>
        <v>0</v>
      </c>
      <c r="BF362" s="246">
        <f>IF(N362="snížená",J362,0)</f>
        <v>0</v>
      </c>
      <c r="BG362" s="246">
        <f>IF(N362="zákl. přenesená",J362,0)</f>
        <v>0</v>
      </c>
      <c r="BH362" s="246">
        <f>IF(N362="sníž. přenesená",J362,0)</f>
        <v>0</v>
      </c>
      <c r="BI362" s="246">
        <f>IF(N362="nulová",J362,0)</f>
        <v>0</v>
      </c>
      <c r="BJ362" s="16" t="s">
        <v>85</v>
      </c>
      <c r="BK362" s="246">
        <f>ROUND(I362*H362,2)</f>
        <v>0</v>
      </c>
      <c r="BL362" s="16" t="s">
        <v>236</v>
      </c>
      <c r="BM362" s="245" t="s">
        <v>667</v>
      </c>
    </row>
    <row r="363" s="2" customFormat="1">
      <c r="A363" s="37"/>
      <c r="B363" s="38"/>
      <c r="C363" s="39"/>
      <c r="D363" s="249" t="s">
        <v>466</v>
      </c>
      <c r="E363" s="39"/>
      <c r="F363" s="280" t="s">
        <v>668</v>
      </c>
      <c r="G363" s="39"/>
      <c r="H363" s="39"/>
      <c r="I363" s="143"/>
      <c r="J363" s="39"/>
      <c r="K363" s="39"/>
      <c r="L363" s="43"/>
      <c r="M363" s="281"/>
      <c r="N363" s="282"/>
      <c r="O363" s="90"/>
      <c r="P363" s="90"/>
      <c r="Q363" s="90"/>
      <c r="R363" s="90"/>
      <c r="S363" s="90"/>
      <c r="T363" s="91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T363" s="16" t="s">
        <v>466</v>
      </c>
      <c r="AU363" s="16" t="s">
        <v>87</v>
      </c>
    </row>
    <row r="364" s="12" customFormat="1" ht="22.8" customHeight="1">
      <c r="A364" s="12"/>
      <c r="B364" s="218"/>
      <c r="C364" s="219"/>
      <c r="D364" s="220" t="s">
        <v>76</v>
      </c>
      <c r="E364" s="232" t="s">
        <v>669</v>
      </c>
      <c r="F364" s="232" t="s">
        <v>670</v>
      </c>
      <c r="G364" s="219"/>
      <c r="H364" s="219"/>
      <c r="I364" s="222"/>
      <c r="J364" s="233">
        <f>BK364</f>
        <v>0</v>
      </c>
      <c r="K364" s="219"/>
      <c r="L364" s="224"/>
      <c r="M364" s="225"/>
      <c r="N364" s="226"/>
      <c r="O364" s="226"/>
      <c r="P364" s="227">
        <f>SUM(P365:P374)</f>
        <v>0</v>
      </c>
      <c r="Q364" s="226"/>
      <c r="R364" s="227">
        <f>SUM(R365:R374)</f>
        <v>0.27778000000000003</v>
      </c>
      <c r="S364" s="226"/>
      <c r="T364" s="228">
        <f>SUM(T365:T374)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29" t="s">
        <v>87</v>
      </c>
      <c r="AT364" s="230" t="s">
        <v>76</v>
      </c>
      <c r="AU364" s="230" t="s">
        <v>85</v>
      </c>
      <c r="AY364" s="229" t="s">
        <v>158</v>
      </c>
      <c r="BK364" s="231">
        <f>SUM(BK365:BK374)</f>
        <v>0</v>
      </c>
    </row>
    <row r="365" s="2" customFormat="1" ht="33" customHeight="1">
      <c r="A365" s="37"/>
      <c r="B365" s="38"/>
      <c r="C365" s="234" t="s">
        <v>671</v>
      </c>
      <c r="D365" s="234" t="s">
        <v>160</v>
      </c>
      <c r="E365" s="235" t="s">
        <v>672</v>
      </c>
      <c r="F365" s="236" t="s">
        <v>673</v>
      </c>
      <c r="G365" s="237" t="s">
        <v>163</v>
      </c>
      <c r="H365" s="238">
        <v>16.34</v>
      </c>
      <c r="I365" s="239"/>
      <c r="J365" s="240">
        <f>ROUND(I365*H365,2)</f>
        <v>0</v>
      </c>
      <c r="K365" s="236" t="s">
        <v>216</v>
      </c>
      <c r="L365" s="43"/>
      <c r="M365" s="241" t="s">
        <v>1</v>
      </c>
      <c r="N365" s="242" t="s">
        <v>42</v>
      </c>
      <c r="O365" s="90"/>
      <c r="P365" s="243">
        <f>O365*H365</f>
        <v>0</v>
      </c>
      <c r="Q365" s="243">
        <v>0.0089999999999999993</v>
      </c>
      <c r="R365" s="243">
        <f>Q365*H365</f>
        <v>0.14706</v>
      </c>
      <c r="S365" s="243">
        <v>0</v>
      </c>
      <c r="T365" s="244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245" t="s">
        <v>236</v>
      </c>
      <c r="AT365" s="245" t="s">
        <v>160</v>
      </c>
      <c r="AU365" s="245" t="s">
        <v>87</v>
      </c>
      <c r="AY365" s="16" t="s">
        <v>158</v>
      </c>
      <c r="BE365" s="246">
        <f>IF(N365="základní",J365,0)</f>
        <v>0</v>
      </c>
      <c r="BF365" s="246">
        <f>IF(N365="snížená",J365,0)</f>
        <v>0</v>
      </c>
      <c r="BG365" s="246">
        <f>IF(N365="zákl. přenesená",J365,0)</f>
        <v>0</v>
      </c>
      <c r="BH365" s="246">
        <f>IF(N365="sníž. přenesená",J365,0)</f>
        <v>0</v>
      </c>
      <c r="BI365" s="246">
        <f>IF(N365="nulová",J365,0)</f>
        <v>0</v>
      </c>
      <c r="BJ365" s="16" t="s">
        <v>85</v>
      </c>
      <c r="BK365" s="246">
        <f>ROUND(I365*H365,2)</f>
        <v>0</v>
      </c>
      <c r="BL365" s="16" t="s">
        <v>236</v>
      </c>
      <c r="BM365" s="245" t="s">
        <v>674</v>
      </c>
    </row>
    <row r="366" s="13" customFormat="1">
      <c r="A366" s="13"/>
      <c r="B366" s="247"/>
      <c r="C366" s="248"/>
      <c r="D366" s="249" t="s">
        <v>167</v>
      </c>
      <c r="E366" s="250" t="s">
        <v>1</v>
      </c>
      <c r="F366" s="251" t="s">
        <v>675</v>
      </c>
      <c r="G366" s="248"/>
      <c r="H366" s="252">
        <v>16.34</v>
      </c>
      <c r="I366" s="253"/>
      <c r="J366" s="248"/>
      <c r="K366" s="248"/>
      <c r="L366" s="254"/>
      <c r="M366" s="255"/>
      <c r="N366" s="256"/>
      <c r="O366" s="256"/>
      <c r="P366" s="256"/>
      <c r="Q366" s="256"/>
      <c r="R366" s="256"/>
      <c r="S366" s="256"/>
      <c r="T366" s="257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58" t="s">
        <v>167</v>
      </c>
      <c r="AU366" s="258" t="s">
        <v>87</v>
      </c>
      <c r="AV366" s="13" t="s">
        <v>87</v>
      </c>
      <c r="AW366" s="13" t="s">
        <v>33</v>
      </c>
      <c r="AX366" s="13" t="s">
        <v>85</v>
      </c>
      <c r="AY366" s="258" t="s">
        <v>158</v>
      </c>
    </row>
    <row r="367" s="2" customFormat="1" ht="16.5" customHeight="1">
      <c r="A367" s="37"/>
      <c r="B367" s="38"/>
      <c r="C367" s="259" t="s">
        <v>676</v>
      </c>
      <c r="D367" s="259" t="s">
        <v>189</v>
      </c>
      <c r="E367" s="260" t="s">
        <v>677</v>
      </c>
      <c r="F367" s="261" t="s">
        <v>678</v>
      </c>
      <c r="G367" s="262" t="s">
        <v>163</v>
      </c>
      <c r="H367" s="263">
        <v>18.791</v>
      </c>
      <c r="I367" s="264"/>
      <c r="J367" s="265">
        <f>ROUND(I367*H367,2)</f>
        <v>0</v>
      </c>
      <c r="K367" s="261" t="s">
        <v>1</v>
      </c>
      <c r="L367" s="266"/>
      <c r="M367" s="267" t="s">
        <v>1</v>
      </c>
      <c r="N367" s="268" t="s">
        <v>42</v>
      </c>
      <c r="O367" s="90"/>
      <c r="P367" s="243">
        <f>O367*H367</f>
        <v>0</v>
      </c>
      <c r="Q367" s="243">
        <v>0</v>
      </c>
      <c r="R367" s="243">
        <f>Q367*H367</f>
        <v>0</v>
      </c>
      <c r="S367" s="243">
        <v>0</v>
      </c>
      <c r="T367" s="244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245" t="s">
        <v>318</v>
      </c>
      <c r="AT367" s="245" t="s">
        <v>189</v>
      </c>
      <c r="AU367" s="245" t="s">
        <v>87</v>
      </c>
      <c r="AY367" s="16" t="s">
        <v>158</v>
      </c>
      <c r="BE367" s="246">
        <f>IF(N367="základní",J367,0)</f>
        <v>0</v>
      </c>
      <c r="BF367" s="246">
        <f>IF(N367="snížená",J367,0)</f>
        <v>0</v>
      </c>
      <c r="BG367" s="246">
        <f>IF(N367="zákl. přenesená",J367,0)</f>
        <v>0</v>
      </c>
      <c r="BH367" s="246">
        <f>IF(N367="sníž. přenesená",J367,0)</f>
        <v>0</v>
      </c>
      <c r="BI367" s="246">
        <f>IF(N367="nulová",J367,0)</f>
        <v>0</v>
      </c>
      <c r="BJ367" s="16" t="s">
        <v>85</v>
      </c>
      <c r="BK367" s="246">
        <f>ROUND(I367*H367,2)</f>
        <v>0</v>
      </c>
      <c r="BL367" s="16" t="s">
        <v>236</v>
      </c>
      <c r="BM367" s="245" t="s">
        <v>679</v>
      </c>
    </row>
    <row r="368" s="13" customFormat="1">
      <c r="A368" s="13"/>
      <c r="B368" s="247"/>
      <c r="C368" s="248"/>
      <c r="D368" s="249" t="s">
        <v>167</v>
      </c>
      <c r="E368" s="250" t="s">
        <v>1</v>
      </c>
      <c r="F368" s="251" t="s">
        <v>680</v>
      </c>
      <c r="G368" s="248"/>
      <c r="H368" s="252">
        <v>18.791</v>
      </c>
      <c r="I368" s="253"/>
      <c r="J368" s="248"/>
      <c r="K368" s="248"/>
      <c r="L368" s="254"/>
      <c r="M368" s="255"/>
      <c r="N368" s="256"/>
      <c r="O368" s="256"/>
      <c r="P368" s="256"/>
      <c r="Q368" s="256"/>
      <c r="R368" s="256"/>
      <c r="S368" s="256"/>
      <c r="T368" s="257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58" t="s">
        <v>167</v>
      </c>
      <c r="AU368" s="258" t="s">
        <v>87</v>
      </c>
      <c r="AV368" s="13" t="s">
        <v>87</v>
      </c>
      <c r="AW368" s="13" t="s">
        <v>33</v>
      </c>
      <c r="AX368" s="13" t="s">
        <v>85</v>
      </c>
      <c r="AY368" s="258" t="s">
        <v>158</v>
      </c>
    </row>
    <row r="369" s="2" customFormat="1" ht="16.5" customHeight="1">
      <c r="A369" s="37"/>
      <c r="B369" s="38"/>
      <c r="C369" s="234" t="s">
        <v>681</v>
      </c>
      <c r="D369" s="234" t="s">
        <v>160</v>
      </c>
      <c r="E369" s="235" t="s">
        <v>682</v>
      </c>
      <c r="F369" s="236" t="s">
        <v>683</v>
      </c>
      <c r="G369" s="237" t="s">
        <v>163</v>
      </c>
      <c r="H369" s="238">
        <v>16.34</v>
      </c>
      <c r="I369" s="239"/>
      <c r="J369" s="240">
        <f>ROUND(I369*H369,2)</f>
        <v>0</v>
      </c>
      <c r="K369" s="236" t="s">
        <v>164</v>
      </c>
      <c r="L369" s="43"/>
      <c r="M369" s="241" t="s">
        <v>1</v>
      </c>
      <c r="N369" s="242" t="s">
        <v>42</v>
      </c>
      <c r="O369" s="90"/>
      <c r="P369" s="243">
        <f>O369*H369</f>
        <v>0</v>
      </c>
      <c r="Q369" s="243">
        <v>0.00029999999999999997</v>
      </c>
      <c r="R369" s="243">
        <f>Q369*H369</f>
        <v>0.0049019999999999992</v>
      </c>
      <c r="S369" s="243">
        <v>0</v>
      </c>
      <c r="T369" s="244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245" t="s">
        <v>236</v>
      </c>
      <c r="AT369" s="245" t="s">
        <v>160</v>
      </c>
      <c r="AU369" s="245" t="s">
        <v>87</v>
      </c>
      <c r="AY369" s="16" t="s">
        <v>158</v>
      </c>
      <c r="BE369" s="246">
        <f>IF(N369="základní",J369,0)</f>
        <v>0</v>
      </c>
      <c r="BF369" s="246">
        <f>IF(N369="snížená",J369,0)</f>
        <v>0</v>
      </c>
      <c r="BG369" s="246">
        <f>IF(N369="zákl. přenesená",J369,0)</f>
        <v>0</v>
      </c>
      <c r="BH369" s="246">
        <f>IF(N369="sníž. přenesená",J369,0)</f>
        <v>0</v>
      </c>
      <c r="BI369" s="246">
        <f>IF(N369="nulová",J369,0)</f>
        <v>0</v>
      </c>
      <c r="BJ369" s="16" t="s">
        <v>85</v>
      </c>
      <c r="BK369" s="246">
        <f>ROUND(I369*H369,2)</f>
        <v>0</v>
      </c>
      <c r="BL369" s="16" t="s">
        <v>236</v>
      </c>
      <c r="BM369" s="245" t="s">
        <v>684</v>
      </c>
    </row>
    <row r="370" s="13" customFormat="1">
      <c r="A370" s="13"/>
      <c r="B370" s="247"/>
      <c r="C370" s="248"/>
      <c r="D370" s="249" t="s">
        <v>167</v>
      </c>
      <c r="E370" s="250" t="s">
        <v>1</v>
      </c>
      <c r="F370" s="251" t="s">
        <v>675</v>
      </c>
      <c r="G370" s="248"/>
      <c r="H370" s="252">
        <v>16.34</v>
      </c>
      <c r="I370" s="253"/>
      <c r="J370" s="248"/>
      <c r="K370" s="248"/>
      <c r="L370" s="254"/>
      <c r="M370" s="255"/>
      <c r="N370" s="256"/>
      <c r="O370" s="256"/>
      <c r="P370" s="256"/>
      <c r="Q370" s="256"/>
      <c r="R370" s="256"/>
      <c r="S370" s="256"/>
      <c r="T370" s="257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58" t="s">
        <v>167</v>
      </c>
      <c r="AU370" s="258" t="s">
        <v>87</v>
      </c>
      <c r="AV370" s="13" t="s">
        <v>87</v>
      </c>
      <c r="AW370" s="13" t="s">
        <v>33</v>
      </c>
      <c r="AX370" s="13" t="s">
        <v>85</v>
      </c>
      <c r="AY370" s="258" t="s">
        <v>158</v>
      </c>
    </row>
    <row r="371" s="2" customFormat="1" ht="21.75" customHeight="1">
      <c r="A371" s="37"/>
      <c r="B371" s="38"/>
      <c r="C371" s="234" t="s">
        <v>685</v>
      </c>
      <c r="D371" s="234" t="s">
        <v>160</v>
      </c>
      <c r="E371" s="235" t="s">
        <v>686</v>
      </c>
      <c r="F371" s="236" t="s">
        <v>687</v>
      </c>
      <c r="G371" s="237" t="s">
        <v>163</v>
      </c>
      <c r="H371" s="238">
        <v>16.34</v>
      </c>
      <c r="I371" s="239"/>
      <c r="J371" s="240">
        <f>ROUND(I371*H371,2)</f>
        <v>0</v>
      </c>
      <c r="K371" s="236" t="s">
        <v>164</v>
      </c>
      <c r="L371" s="43"/>
      <c r="M371" s="241" t="s">
        <v>1</v>
      </c>
      <c r="N371" s="242" t="s">
        <v>42</v>
      </c>
      <c r="O371" s="90"/>
      <c r="P371" s="243">
        <f>O371*H371</f>
        <v>0</v>
      </c>
      <c r="Q371" s="243">
        <v>0.0077000000000000002</v>
      </c>
      <c r="R371" s="243">
        <f>Q371*H371</f>
        <v>0.12581800000000001</v>
      </c>
      <c r="S371" s="243">
        <v>0</v>
      </c>
      <c r="T371" s="244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245" t="s">
        <v>236</v>
      </c>
      <c r="AT371" s="245" t="s">
        <v>160</v>
      </c>
      <c r="AU371" s="245" t="s">
        <v>87</v>
      </c>
      <c r="AY371" s="16" t="s">
        <v>158</v>
      </c>
      <c r="BE371" s="246">
        <f>IF(N371="základní",J371,0)</f>
        <v>0</v>
      </c>
      <c r="BF371" s="246">
        <f>IF(N371="snížená",J371,0)</f>
        <v>0</v>
      </c>
      <c r="BG371" s="246">
        <f>IF(N371="zákl. přenesená",J371,0)</f>
        <v>0</v>
      </c>
      <c r="BH371" s="246">
        <f>IF(N371="sníž. přenesená",J371,0)</f>
        <v>0</v>
      </c>
      <c r="BI371" s="246">
        <f>IF(N371="nulová",J371,0)</f>
        <v>0</v>
      </c>
      <c r="BJ371" s="16" t="s">
        <v>85</v>
      </c>
      <c r="BK371" s="246">
        <f>ROUND(I371*H371,2)</f>
        <v>0</v>
      </c>
      <c r="BL371" s="16" t="s">
        <v>236</v>
      </c>
      <c r="BM371" s="245" t="s">
        <v>688</v>
      </c>
    </row>
    <row r="372" s="13" customFormat="1">
      <c r="A372" s="13"/>
      <c r="B372" s="247"/>
      <c r="C372" s="248"/>
      <c r="D372" s="249" t="s">
        <v>167</v>
      </c>
      <c r="E372" s="250" t="s">
        <v>1</v>
      </c>
      <c r="F372" s="251" t="s">
        <v>675</v>
      </c>
      <c r="G372" s="248"/>
      <c r="H372" s="252">
        <v>16.34</v>
      </c>
      <c r="I372" s="253"/>
      <c r="J372" s="248"/>
      <c r="K372" s="248"/>
      <c r="L372" s="254"/>
      <c r="M372" s="255"/>
      <c r="N372" s="256"/>
      <c r="O372" s="256"/>
      <c r="P372" s="256"/>
      <c r="Q372" s="256"/>
      <c r="R372" s="256"/>
      <c r="S372" s="256"/>
      <c r="T372" s="257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58" t="s">
        <v>167</v>
      </c>
      <c r="AU372" s="258" t="s">
        <v>87</v>
      </c>
      <c r="AV372" s="13" t="s">
        <v>87</v>
      </c>
      <c r="AW372" s="13" t="s">
        <v>33</v>
      </c>
      <c r="AX372" s="13" t="s">
        <v>85</v>
      </c>
      <c r="AY372" s="258" t="s">
        <v>158</v>
      </c>
    </row>
    <row r="373" s="2" customFormat="1" ht="21.75" customHeight="1">
      <c r="A373" s="37"/>
      <c r="B373" s="38"/>
      <c r="C373" s="234" t="s">
        <v>689</v>
      </c>
      <c r="D373" s="234" t="s">
        <v>160</v>
      </c>
      <c r="E373" s="235" t="s">
        <v>690</v>
      </c>
      <c r="F373" s="236" t="s">
        <v>691</v>
      </c>
      <c r="G373" s="237" t="s">
        <v>487</v>
      </c>
      <c r="H373" s="283"/>
      <c r="I373" s="239"/>
      <c r="J373" s="240">
        <f>ROUND(I373*H373,2)</f>
        <v>0</v>
      </c>
      <c r="K373" s="236" t="s">
        <v>164</v>
      </c>
      <c r="L373" s="43"/>
      <c r="M373" s="241" t="s">
        <v>1</v>
      </c>
      <c r="N373" s="242" t="s">
        <v>42</v>
      </c>
      <c r="O373" s="90"/>
      <c r="P373" s="243">
        <f>O373*H373</f>
        <v>0</v>
      </c>
      <c r="Q373" s="243">
        <v>0</v>
      </c>
      <c r="R373" s="243">
        <f>Q373*H373</f>
        <v>0</v>
      </c>
      <c r="S373" s="243">
        <v>0</v>
      </c>
      <c r="T373" s="244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45" t="s">
        <v>236</v>
      </c>
      <c r="AT373" s="245" t="s">
        <v>160</v>
      </c>
      <c r="AU373" s="245" t="s">
        <v>87</v>
      </c>
      <c r="AY373" s="16" t="s">
        <v>158</v>
      </c>
      <c r="BE373" s="246">
        <f>IF(N373="základní",J373,0)</f>
        <v>0</v>
      </c>
      <c r="BF373" s="246">
        <f>IF(N373="snížená",J373,0)</f>
        <v>0</v>
      </c>
      <c r="BG373" s="246">
        <f>IF(N373="zákl. přenesená",J373,0)</f>
        <v>0</v>
      </c>
      <c r="BH373" s="246">
        <f>IF(N373="sníž. přenesená",J373,0)</f>
        <v>0</v>
      </c>
      <c r="BI373" s="246">
        <f>IF(N373="nulová",J373,0)</f>
        <v>0</v>
      </c>
      <c r="BJ373" s="16" t="s">
        <v>85</v>
      </c>
      <c r="BK373" s="246">
        <f>ROUND(I373*H373,2)</f>
        <v>0</v>
      </c>
      <c r="BL373" s="16" t="s">
        <v>236</v>
      </c>
      <c r="BM373" s="245" t="s">
        <v>692</v>
      </c>
    </row>
    <row r="374" s="2" customFormat="1" ht="21.75" customHeight="1">
      <c r="A374" s="37"/>
      <c r="B374" s="38"/>
      <c r="C374" s="234" t="s">
        <v>693</v>
      </c>
      <c r="D374" s="234" t="s">
        <v>160</v>
      </c>
      <c r="E374" s="235" t="s">
        <v>694</v>
      </c>
      <c r="F374" s="236" t="s">
        <v>695</v>
      </c>
      <c r="G374" s="237" t="s">
        <v>487</v>
      </c>
      <c r="H374" s="283"/>
      <c r="I374" s="239"/>
      <c r="J374" s="240">
        <f>ROUND(I374*H374,2)</f>
        <v>0</v>
      </c>
      <c r="K374" s="236" t="s">
        <v>164</v>
      </c>
      <c r="L374" s="43"/>
      <c r="M374" s="241" t="s">
        <v>1</v>
      </c>
      <c r="N374" s="242" t="s">
        <v>42</v>
      </c>
      <c r="O374" s="90"/>
      <c r="P374" s="243">
        <f>O374*H374</f>
        <v>0</v>
      </c>
      <c r="Q374" s="243">
        <v>0</v>
      </c>
      <c r="R374" s="243">
        <f>Q374*H374</f>
        <v>0</v>
      </c>
      <c r="S374" s="243">
        <v>0</v>
      </c>
      <c r="T374" s="244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45" t="s">
        <v>236</v>
      </c>
      <c r="AT374" s="245" t="s">
        <v>160</v>
      </c>
      <c r="AU374" s="245" t="s">
        <v>87</v>
      </c>
      <c r="AY374" s="16" t="s">
        <v>158</v>
      </c>
      <c r="BE374" s="246">
        <f>IF(N374="základní",J374,0)</f>
        <v>0</v>
      </c>
      <c r="BF374" s="246">
        <f>IF(N374="snížená",J374,0)</f>
        <v>0</v>
      </c>
      <c r="BG374" s="246">
        <f>IF(N374="zákl. přenesená",J374,0)</f>
        <v>0</v>
      </c>
      <c r="BH374" s="246">
        <f>IF(N374="sníž. přenesená",J374,0)</f>
        <v>0</v>
      </c>
      <c r="BI374" s="246">
        <f>IF(N374="nulová",J374,0)</f>
        <v>0</v>
      </c>
      <c r="BJ374" s="16" t="s">
        <v>85</v>
      </c>
      <c r="BK374" s="246">
        <f>ROUND(I374*H374,2)</f>
        <v>0</v>
      </c>
      <c r="BL374" s="16" t="s">
        <v>236</v>
      </c>
      <c r="BM374" s="245" t="s">
        <v>696</v>
      </c>
    </row>
    <row r="375" s="12" customFormat="1" ht="22.8" customHeight="1">
      <c r="A375" s="12"/>
      <c r="B375" s="218"/>
      <c r="C375" s="219"/>
      <c r="D375" s="220" t="s">
        <v>76</v>
      </c>
      <c r="E375" s="232" t="s">
        <v>697</v>
      </c>
      <c r="F375" s="232" t="s">
        <v>698</v>
      </c>
      <c r="G375" s="219"/>
      <c r="H375" s="219"/>
      <c r="I375" s="222"/>
      <c r="J375" s="233">
        <f>BK375</f>
        <v>0</v>
      </c>
      <c r="K375" s="219"/>
      <c r="L375" s="224"/>
      <c r="M375" s="225"/>
      <c r="N375" s="226"/>
      <c r="O375" s="226"/>
      <c r="P375" s="227">
        <f>SUM(P376:P396)</f>
        <v>0</v>
      </c>
      <c r="Q375" s="226"/>
      <c r="R375" s="227">
        <f>SUM(R376:R396)</f>
        <v>1.0795847999999997</v>
      </c>
      <c r="S375" s="226"/>
      <c r="T375" s="228">
        <f>SUM(T376:T396)</f>
        <v>0.43835999999999997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29" t="s">
        <v>87</v>
      </c>
      <c r="AT375" s="230" t="s">
        <v>76</v>
      </c>
      <c r="AU375" s="230" t="s">
        <v>85</v>
      </c>
      <c r="AY375" s="229" t="s">
        <v>158</v>
      </c>
      <c r="BK375" s="231">
        <f>SUM(BK376:BK396)</f>
        <v>0</v>
      </c>
    </row>
    <row r="376" s="2" customFormat="1" ht="16.5" customHeight="1">
      <c r="A376" s="37"/>
      <c r="B376" s="38"/>
      <c r="C376" s="234" t="s">
        <v>699</v>
      </c>
      <c r="D376" s="234" t="s">
        <v>160</v>
      </c>
      <c r="E376" s="235" t="s">
        <v>700</v>
      </c>
      <c r="F376" s="236" t="s">
        <v>701</v>
      </c>
      <c r="G376" s="237" t="s">
        <v>163</v>
      </c>
      <c r="H376" s="238">
        <v>70.959999999999994</v>
      </c>
      <c r="I376" s="239"/>
      <c r="J376" s="240">
        <f>ROUND(I376*H376,2)</f>
        <v>0</v>
      </c>
      <c r="K376" s="236" t="s">
        <v>164</v>
      </c>
      <c r="L376" s="43"/>
      <c r="M376" s="241" t="s">
        <v>1</v>
      </c>
      <c r="N376" s="242" t="s">
        <v>42</v>
      </c>
      <c r="O376" s="90"/>
      <c r="P376" s="243">
        <f>O376*H376</f>
        <v>0</v>
      </c>
      <c r="Q376" s="243">
        <v>0</v>
      </c>
      <c r="R376" s="243">
        <f>Q376*H376</f>
        <v>0</v>
      </c>
      <c r="S376" s="243">
        <v>0</v>
      </c>
      <c r="T376" s="244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245" t="s">
        <v>236</v>
      </c>
      <c r="AT376" s="245" t="s">
        <v>160</v>
      </c>
      <c r="AU376" s="245" t="s">
        <v>87</v>
      </c>
      <c r="AY376" s="16" t="s">
        <v>158</v>
      </c>
      <c r="BE376" s="246">
        <f>IF(N376="základní",J376,0)</f>
        <v>0</v>
      </c>
      <c r="BF376" s="246">
        <f>IF(N376="snížená",J376,0)</f>
        <v>0</v>
      </c>
      <c r="BG376" s="246">
        <f>IF(N376="zákl. přenesená",J376,0)</f>
        <v>0</v>
      </c>
      <c r="BH376" s="246">
        <f>IF(N376="sníž. přenesená",J376,0)</f>
        <v>0</v>
      </c>
      <c r="BI376" s="246">
        <f>IF(N376="nulová",J376,0)</f>
        <v>0</v>
      </c>
      <c r="BJ376" s="16" t="s">
        <v>85</v>
      </c>
      <c r="BK376" s="246">
        <f>ROUND(I376*H376,2)</f>
        <v>0</v>
      </c>
      <c r="BL376" s="16" t="s">
        <v>236</v>
      </c>
      <c r="BM376" s="245" t="s">
        <v>702</v>
      </c>
    </row>
    <row r="377" s="13" customFormat="1">
      <c r="A377" s="13"/>
      <c r="B377" s="247"/>
      <c r="C377" s="248"/>
      <c r="D377" s="249" t="s">
        <v>167</v>
      </c>
      <c r="E377" s="250" t="s">
        <v>1</v>
      </c>
      <c r="F377" s="251" t="s">
        <v>703</v>
      </c>
      <c r="G377" s="248"/>
      <c r="H377" s="252">
        <v>70.959999999999994</v>
      </c>
      <c r="I377" s="253"/>
      <c r="J377" s="248"/>
      <c r="K377" s="248"/>
      <c r="L377" s="254"/>
      <c r="M377" s="255"/>
      <c r="N377" s="256"/>
      <c r="O377" s="256"/>
      <c r="P377" s="256"/>
      <c r="Q377" s="256"/>
      <c r="R377" s="256"/>
      <c r="S377" s="256"/>
      <c r="T377" s="257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58" t="s">
        <v>167</v>
      </c>
      <c r="AU377" s="258" t="s">
        <v>87</v>
      </c>
      <c r="AV377" s="13" t="s">
        <v>87</v>
      </c>
      <c r="AW377" s="13" t="s">
        <v>33</v>
      </c>
      <c r="AX377" s="13" t="s">
        <v>85</v>
      </c>
      <c r="AY377" s="258" t="s">
        <v>158</v>
      </c>
    </row>
    <row r="378" s="2" customFormat="1" ht="21.75" customHeight="1">
      <c r="A378" s="37"/>
      <c r="B378" s="38"/>
      <c r="C378" s="234" t="s">
        <v>704</v>
      </c>
      <c r="D378" s="234" t="s">
        <v>160</v>
      </c>
      <c r="E378" s="235" t="s">
        <v>705</v>
      </c>
      <c r="F378" s="236" t="s">
        <v>706</v>
      </c>
      <c r="G378" s="237" t="s">
        <v>163</v>
      </c>
      <c r="H378" s="238">
        <v>70.959999999999994</v>
      </c>
      <c r="I378" s="239"/>
      <c r="J378" s="240">
        <f>ROUND(I378*H378,2)</f>
        <v>0</v>
      </c>
      <c r="K378" s="236" t="s">
        <v>164</v>
      </c>
      <c r="L378" s="43"/>
      <c r="M378" s="241" t="s">
        <v>1</v>
      </c>
      <c r="N378" s="242" t="s">
        <v>42</v>
      </c>
      <c r="O378" s="90"/>
      <c r="P378" s="243">
        <f>O378*H378</f>
        <v>0</v>
      </c>
      <c r="Q378" s="243">
        <v>3.0000000000000001E-05</v>
      </c>
      <c r="R378" s="243">
        <f>Q378*H378</f>
        <v>0.0021287999999999997</v>
      </c>
      <c r="S378" s="243">
        <v>0</v>
      </c>
      <c r="T378" s="244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245" t="s">
        <v>236</v>
      </c>
      <c r="AT378" s="245" t="s">
        <v>160</v>
      </c>
      <c r="AU378" s="245" t="s">
        <v>87</v>
      </c>
      <c r="AY378" s="16" t="s">
        <v>158</v>
      </c>
      <c r="BE378" s="246">
        <f>IF(N378="základní",J378,0)</f>
        <v>0</v>
      </c>
      <c r="BF378" s="246">
        <f>IF(N378="snížená",J378,0)</f>
        <v>0</v>
      </c>
      <c r="BG378" s="246">
        <f>IF(N378="zákl. přenesená",J378,0)</f>
        <v>0</v>
      </c>
      <c r="BH378" s="246">
        <f>IF(N378="sníž. přenesená",J378,0)</f>
        <v>0</v>
      </c>
      <c r="BI378" s="246">
        <f>IF(N378="nulová",J378,0)</f>
        <v>0</v>
      </c>
      <c r="BJ378" s="16" t="s">
        <v>85</v>
      </c>
      <c r="BK378" s="246">
        <f>ROUND(I378*H378,2)</f>
        <v>0</v>
      </c>
      <c r="BL378" s="16" t="s">
        <v>236</v>
      </c>
      <c r="BM378" s="245" t="s">
        <v>707</v>
      </c>
    </row>
    <row r="379" s="13" customFormat="1">
      <c r="A379" s="13"/>
      <c r="B379" s="247"/>
      <c r="C379" s="248"/>
      <c r="D379" s="249" t="s">
        <v>167</v>
      </c>
      <c r="E379" s="250" t="s">
        <v>1</v>
      </c>
      <c r="F379" s="251" t="s">
        <v>703</v>
      </c>
      <c r="G379" s="248"/>
      <c r="H379" s="252">
        <v>70.959999999999994</v>
      </c>
      <c r="I379" s="253"/>
      <c r="J379" s="248"/>
      <c r="K379" s="248"/>
      <c r="L379" s="254"/>
      <c r="M379" s="255"/>
      <c r="N379" s="256"/>
      <c r="O379" s="256"/>
      <c r="P379" s="256"/>
      <c r="Q379" s="256"/>
      <c r="R379" s="256"/>
      <c r="S379" s="256"/>
      <c r="T379" s="257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58" t="s">
        <v>167</v>
      </c>
      <c r="AU379" s="258" t="s">
        <v>87</v>
      </c>
      <c r="AV379" s="13" t="s">
        <v>87</v>
      </c>
      <c r="AW379" s="13" t="s">
        <v>33</v>
      </c>
      <c r="AX379" s="13" t="s">
        <v>85</v>
      </c>
      <c r="AY379" s="258" t="s">
        <v>158</v>
      </c>
    </row>
    <row r="380" s="2" customFormat="1" ht="21.75" customHeight="1">
      <c r="A380" s="37"/>
      <c r="B380" s="38"/>
      <c r="C380" s="234" t="s">
        <v>708</v>
      </c>
      <c r="D380" s="234" t="s">
        <v>160</v>
      </c>
      <c r="E380" s="235" t="s">
        <v>709</v>
      </c>
      <c r="F380" s="236" t="s">
        <v>710</v>
      </c>
      <c r="G380" s="237" t="s">
        <v>163</v>
      </c>
      <c r="H380" s="238">
        <v>70.959999999999994</v>
      </c>
      <c r="I380" s="239"/>
      <c r="J380" s="240">
        <f>ROUND(I380*H380,2)</f>
        <v>0</v>
      </c>
      <c r="K380" s="236" t="s">
        <v>164</v>
      </c>
      <c r="L380" s="43"/>
      <c r="M380" s="241" t="s">
        <v>1</v>
      </c>
      <c r="N380" s="242" t="s">
        <v>42</v>
      </c>
      <c r="O380" s="90"/>
      <c r="P380" s="243">
        <f>O380*H380</f>
        <v>0</v>
      </c>
      <c r="Q380" s="243">
        <v>0.014999999999999999</v>
      </c>
      <c r="R380" s="243">
        <f>Q380*H380</f>
        <v>1.0643999999999998</v>
      </c>
      <c r="S380" s="243">
        <v>0</v>
      </c>
      <c r="T380" s="244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245" t="s">
        <v>236</v>
      </c>
      <c r="AT380" s="245" t="s">
        <v>160</v>
      </c>
      <c r="AU380" s="245" t="s">
        <v>87</v>
      </c>
      <c r="AY380" s="16" t="s">
        <v>158</v>
      </c>
      <c r="BE380" s="246">
        <f>IF(N380="základní",J380,0)</f>
        <v>0</v>
      </c>
      <c r="BF380" s="246">
        <f>IF(N380="snížená",J380,0)</f>
        <v>0</v>
      </c>
      <c r="BG380" s="246">
        <f>IF(N380="zákl. přenesená",J380,0)</f>
        <v>0</v>
      </c>
      <c r="BH380" s="246">
        <f>IF(N380="sníž. přenesená",J380,0)</f>
        <v>0</v>
      </c>
      <c r="BI380" s="246">
        <f>IF(N380="nulová",J380,0)</f>
        <v>0</v>
      </c>
      <c r="BJ380" s="16" t="s">
        <v>85</v>
      </c>
      <c r="BK380" s="246">
        <f>ROUND(I380*H380,2)</f>
        <v>0</v>
      </c>
      <c r="BL380" s="16" t="s">
        <v>236</v>
      </c>
      <c r="BM380" s="245" t="s">
        <v>711</v>
      </c>
    </row>
    <row r="381" s="13" customFormat="1">
      <c r="A381" s="13"/>
      <c r="B381" s="247"/>
      <c r="C381" s="248"/>
      <c r="D381" s="249" t="s">
        <v>167</v>
      </c>
      <c r="E381" s="250" t="s">
        <v>1</v>
      </c>
      <c r="F381" s="251" t="s">
        <v>703</v>
      </c>
      <c r="G381" s="248"/>
      <c r="H381" s="252">
        <v>70.959999999999994</v>
      </c>
      <c r="I381" s="253"/>
      <c r="J381" s="248"/>
      <c r="K381" s="248"/>
      <c r="L381" s="254"/>
      <c r="M381" s="255"/>
      <c r="N381" s="256"/>
      <c r="O381" s="256"/>
      <c r="P381" s="256"/>
      <c r="Q381" s="256"/>
      <c r="R381" s="256"/>
      <c r="S381" s="256"/>
      <c r="T381" s="257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58" t="s">
        <v>167</v>
      </c>
      <c r="AU381" s="258" t="s">
        <v>87</v>
      </c>
      <c r="AV381" s="13" t="s">
        <v>87</v>
      </c>
      <c r="AW381" s="13" t="s">
        <v>33</v>
      </c>
      <c r="AX381" s="13" t="s">
        <v>85</v>
      </c>
      <c r="AY381" s="258" t="s">
        <v>158</v>
      </c>
    </row>
    <row r="382" s="2" customFormat="1" ht="16.5" customHeight="1">
      <c r="A382" s="37"/>
      <c r="B382" s="38"/>
      <c r="C382" s="234" t="s">
        <v>712</v>
      </c>
      <c r="D382" s="234" t="s">
        <v>160</v>
      </c>
      <c r="E382" s="235" t="s">
        <v>713</v>
      </c>
      <c r="F382" s="236" t="s">
        <v>714</v>
      </c>
      <c r="G382" s="237" t="s">
        <v>163</v>
      </c>
      <c r="H382" s="238">
        <v>141.91999999999999</v>
      </c>
      <c r="I382" s="239"/>
      <c r="J382" s="240">
        <f>ROUND(I382*H382,2)</f>
        <v>0</v>
      </c>
      <c r="K382" s="236" t="s">
        <v>309</v>
      </c>
      <c r="L382" s="43"/>
      <c r="M382" s="241" t="s">
        <v>1</v>
      </c>
      <c r="N382" s="242" t="s">
        <v>42</v>
      </c>
      <c r="O382" s="90"/>
      <c r="P382" s="243">
        <f>O382*H382</f>
        <v>0</v>
      </c>
      <c r="Q382" s="243">
        <v>0</v>
      </c>
      <c r="R382" s="243">
        <f>Q382*H382</f>
        <v>0</v>
      </c>
      <c r="S382" s="243">
        <v>0.0030000000000000001</v>
      </c>
      <c r="T382" s="244">
        <f>S382*H382</f>
        <v>0.42575999999999997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45" t="s">
        <v>236</v>
      </c>
      <c r="AT382" s="245" t="s">
        <v>160</v>
      </c>
      <c r="AU382" s="245" t="s">
        <v>87</v>
      </c>
      <c r="AY382" s="16" t="s">
        <v>158</v>
      </c>
      <c r="BE382" s="246">
        <f>IF(N382="základní",J382,0)</f>
        <v>0</v>
      </c>
      <c r="BF382" s="246">
        <f>IF(N382="snížená",J382,0)</f>
        <v>0</v>
      </c>
      <c r="BG382" s="246">
        <f>IF(N382="zákl. přenesená",J382,0)</f>
        <v>0</v>
      </c>
      <c r="BH382" s="246">
        <f>IF(N382="sníž. přenesená",J382,0)</f>
        <v>0</v>
      </c>
      <c r="BI382" s="246">
        <f>IF(N382="nulová",J382,0)</f>
        <v>0</v>
      </c>
      <c r="BJ382" s="16" t="s">
        <v>85</v>
      </c>
      <c r="BK382" s="246">
        <f>ROUND(I382*H382,2)</f>
        <v>0</v>
      </c>
      <c r="BL382" s="16" t="s">
        <v>236</v>
      </c>
      <c r="BM382" s="245" t="s">
        <v>715</v>
      </c>
    </row>
    <row r="383" s="13" customFormat="1">
      <c r="A383" s="13"/>
      <c r="B383" s="247"/>
      <c r="C383" s="248"/>
      <c r="D383" s="249" t="s">
        <v>167</v>
      </c>
      <c r="E383" s="250" t="s">
        <v>1</v>
      </c>
      <c r="F383" s="251" t="s">
        <v>716</v>
      </c>
      <c r="G383" s="248"/>
      <c r="H383" s="252">
        <v>141.91999999999999</v>
      </c>
      <c r="I383" s="253"/>
      <c r="J383" s="248"/>
      <c r="K383" s="248"/>
      <c r="L383" s="254"/>
      <c r="M383" s="255"/>
      <c r="N383" s="256"/>
      <c r="O383" s="256"/>
      <c r="P383" s="256"/>
      <c r="Q383" s="256"/>
      <c r="R383" s="256"/>
      <c r="S383" s="256"/>
      <c r="T383" s="257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58" t="s">
        <v>167</v>
      </c>
      <c r="AU383" s="258" t="s">
        <v>87</v>
      </c>
      <c r="AV383" s="13" t="s">
        <v>87</v>
      </c>
      <c r="AW383" s="13" t="s">
        <v>33</v>
      </c>
      <c r="AX383" s="13" t="s">
        <v>85</v>
      </c>
      <c r="AY383" s="258" t="s">
        <v>158</v>
      </c>
    </row>
    <row r="384" s="2" customFormat="1" ht="16.5" customHeight="1">
      <c r="A384" s="37"/>
      <c r="B384" s="38"/>
      <c r="C384" s="234" t="s">
        <v>717</v>
      </c>
      <c r="D384" s="234" t="s">
        <v>160</v>
      </c>
      <c r="E384" s="235" t="s">
        <v>718</v>
      </c>
      <c r="F384" s="236" t="s">
        <v>719</v>
      </c>
      <c r="G384" s="237" t="s">
        <v>185</v>
      </c>
      <c r="H384" s="238">
        <v>42</v>
      </c>
      <c r="I384" s="239"/>
      <c r="J384" s="240">
        <f>ROUND(I384*H384,2)</f>
        <v>0</v>
      </c>
      <c r="K384" s="236" t="s">
        <v>164</v>
      </c>
      <c r="L384" s="43"/>
      <c r="M384" s="241" t="s">
        <v>1</v>
      </c>
      <c r="N384" s="242" t="s">
        <v>42</v>
      </c>
      <c r="O384" s="90"/>
      <c r="P384" s="243">
        <f>O384*H384</f>
        <v>0</v>
      </c>
      <c r="Q384" s="243">
        <v>0</v>
      </c>
      <c r="R384" s="243">
        <f>Q384*H384</f>
        <v>0</v>
      </c>
      <c r="S384" s="243">
        <v>0.00029999999999999997</v>
      </c>
      <c r="T384" s="244">
        <f>S384*H384</f>
        <v>0.012599999999999998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245" t="s">
        <v>236</v>
      </c>
      <c r="AT384" s="245" t="s">
        <v>160</v>
      </c>
      <c r="AU384" s="245" t="s">
        <v>87</v>
      </c>
      <c r="AY384" s="16" t="s">
        <v>158</v>
      </c>
      <c r="BE384" s="246">
        <f>IF(N384="základní",J384,0)</f>
        <v>0</v>
      </c>
      <c r="BF384" s="246">
        <f>IF(N384="snížená",J384,0)</f>
        <v>0</v>
      </c>
      <c r="BG384" s="246">
        <f>IF(N384="zákl. přenesená",J384,0)</f>
        <v>0</v>
      </c>
      <c r="BH384" s="246">
        <f>IF(N384="sníž. přenesená",J384,0)</f>
        <v>0</v>
      </c>
      <c r="BI384" s="246">
        <f>IF(N384="nulová",J384,0)</f>
        <v>0</v>
      </c>
      <c r="BJ384" s="16" t="s">
        <v>85</v>
      </c>
      <c r="BK384" s="246">
        <f>ROUND(I384*H384,2)</f>
        <v>0</v>
      </c>
      <c r="BL384" s="16" t="s">
        <v>236</v>
      </c>
      <c r="BM384" s="245" t="s">
        <v>720</v>
      </c>
    </row>
    <row r="385" s="13" customFormat="1">
      <c r="A385" s="13"/>
      <c r="B385" s="247"/>
      <c r="C385" s="248"/>
      <c r="D385" s="249" t="s">
        <v>167</v>
      </c>
      <c r="E385" s="250" t="s">
        <v>1</v>
      </c>
      <c r="F385" s="251" t="s">
        <v>721</v>
      </c>
      <c r="G385" s="248"/>
      <c r="H385" s="252">
        <v>42</v>
      </c>
      <c r="I385" s="253"/>
      <c r="J385" s="248"/>
      <c r="K385" s="248"/>
      <c r="L385" s="254"/>
      <c r="M385" s="255"/>
      <c r="N385" s="256"/>
      <c r="O385" s="256"/>
      <c r="P385" s="256"/>
      <c r="Q385" s="256"/>
      <c r="R385" s="256"/>
      <c r="S385" s="256"/>
      <c r="T385" s="257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58" t="s">
        <v>167</v>
      </c>
      <c r="AU385" s="258" t="s">
        <v>87</v>
      </c>
      <c r="AV385" s="13" t="s">
        <v>87</v>
      </c>
      <c r="AW385" s="13" t="s">
        <v>33</v>
      </c>
      <c r="AX385" s="13" t="s">
        <v>85</v>
      </c>
      <c r="AY385" s="258" t="s">
        <v>158</v>
      </c>
    </row>
    <row r="386" s="2" customFormat="1" ht="16.5" customHeight="1">
      <c r="A386" s="37"/>
      <c r="B386" s="38"/>
      <c r="C386" s="234" t="s">
        <v>722</v>
      </c>
      <c r="D386" s="234" t="s">
        <v>160</v>
      </c>
      <c r="E386" s="235" t="s">
        <v>723</v>
      </c>
      <c r="F386" s="236" t="s">
        <v>724</v>
      </c>
      <c r="G386" s="237" t="s">
        <v>185</v>
      </c>
      <c r="H386" s="238">
        <v>48</v>
      </c>
      <c r="I386" s="239"/>
      <c r="J386" s="240">
        <f>ROUND(I386*H386,2)</f>
        <v>0</v>
      </c>
      <c r="K386" s="236" t="s">
        <v>164</v>
      </c>
      <c r="L386" s="43"/>
      <c r="M386" s="241" t="s">
        <v>1</v>
      </c>
      <c r="N386" s="242" t="s">
        <v>42</v>
      </c>
      <c r="O386" s="90"/>
      <c r="P386" s="243">
        <f>O386*H386</f>
        <v>0</v>
      </c>
      <c r="Q386" s="243">
        <v>3.0000000000000001E-05</v>
      </c>
      <c r="R386" s="243">
        <f>Q386*H386</f>
        <v>0.0014400000000000001</v>
      </c>
      <c r="S386" s="243">
        <v>0</v>
      </c>
      <c r="T386" s="244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245" t="s">
        <v>236</v>
      </c>
      <c r="AT386" s="245" t="s">
        <v>160</v>
      </c>
      <c r="AU386" s="245" t="s">
        <v>87</v>
      </c>
      <c r="AY386" s="16" t="s">
        <v>158</v>
      </c>
      <c r="BE386" s="246">
        <f>IF(N386="základní",J386,0)</f>
        <v>0</v>
      </c>
      <c r="BF386" s="246">
        <f>IF(N386="snížená",J386,0)</f>
        <v>0</v>
      </c>
      <c r="BG386" s="246">
        <f>IF(N386="zákl. přenesená",J386,0)</f>
        <v>0</v>
      </c>
      <c r="BH386" s="246">
        <f>IF(N386="sníž. přenesená",J386,0)</f>
        <v>0</v>
      </c>
      <c r="BI386" s="246">
        <f>IF(N386="nulová",J386,0)</f>
        <v>0</v>
      </c>
      <c r="BJ386" s="16" t="s">
        <v>85</v>
      </c>
      <c r="BK386" s="246">
        <f>ROUND(I386*H386,2)</f>
        <v>0</v>
      </c>
      <c r="BL386" s="16" t="s">
        <v>236</v>
      </c>
      <c r="BM386" s="245" t="s">
        <v>725</v>
      </c>
    </row>
    <row r="387" s="13" customFormat="1">
      <c r="A387" s="13"/>
      <c r="B387" s="247"/>
      <c r="C387" s="248"/>
      <c r="D387" s="249" t="s">
        <v>167</v>
      </c>
      <c r="E387" s="250" t="s">
        <v>1</v>
      </c>
      <c r="F387" s="251" t="s">
        <v>726</v>
      </c>
      <c r="G387" s="248"/>
      <c r="H387" s="252">
        <v>48</v>
      </c>
      <c r="I387" s="253"/>
      <c r="J387" s="248"/>
      <c r="K387" s="248"/>
      <c r="L387" s="254"/>
      <c r="M387" s="255"/>
      <c r="N387" s="256"/>
      <c r="O387" s="256"/>
      <c r="P387" s="256"/>
      <c r="Q387" s="256"/>
      <c r="R387" s="256"/>
      <c r="S387" s="256"/>
      <c r="T387" s="257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58" t="s">
        <v>167</v>
      </c>
      <c r="AU387" s="258" t="s">
        <v>87</v>
      </c>
      <c r="AV387" s="13" t="s">
        <v>87</v>
      </c>
      <c r="AW387" s="13" t="s">
        <v>33</v>
      </c>
      <c r="AX387" s="13" t="s">
        <v>85</v>
      </c>
      <c r="AY387" s="258" t="s">
        <v>158</v>
      </c>
    </row>
    <row r="388" s="2" customFormat="1" ht="16.5" customHeight="1">
      <c r="A388" s="37"/>
      <c r="B388" s="38"/>
      <c r="C388" s="259" t="s">
        <v>727</v>
      </c>
      <c r="D388" s="259" t="s">
        <v>189</v>
      </c>
      <c r="E388" s="260" t="s">
        <v>728</v>
      </c>
      <c r="F388" s="261" t="s">
        <v>729</v>
      </c>
      <c r="G388" s="262" t="s">
        <v>185</v>
      </c>
      <c r="H388" s="263">
        <v>52.799999999999997</v>
      </c>
      <c r="I388" s="264"/>
      <c r="J388" s="265">
        <f>ROUND(I388*H388,2)</f>
        <v>0</v>
      </c>
      <c r="K388" s="261" t="s">
        <v>164</v>
      </c>
      <c r="L388" s="266"/>
      <c r="M388" s="267" t="s">
        <v>1</v>
      </c>
      <c r="N388" s="268" t="s">
        <v>42</v>
      </c>
      <c r="O388" s="90"/>
      <c r="P388" s="243">
        <f>O388*H388</f>
        <v>0</v>
      </c>
      <c r="Q388" s="243">
        <v>0.00022000000000000001</v>
      </c>
      <c r="R388" s="243">
        <f>Q388*H388</f>
        <v>0.011616</v>
      </c>
      <c r="S388" s="243">
        <v>0</v>
      </c>
      <c r="T388" s="244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45" t="s">
        <v>318</v>
      </c>
      <c r="AT388" s="245" t="s">
        <v>189</v>
      </c>
      <c r="AU388" s="245" t="s">
        <v>87</v>
      </c>
      <c r="AY388" s="16" t="s">
        <v>158</v>
      </c>
      <c r="BE388" s="246">
        <f>IF(N388="základní",J388,0)</f>
        <v>0</v>
      </c>
      <c r="BF388" s="246">
        <f>IF(N388="snížená",J388,0)</f>
        <v>0</v>
      </c>
      <c r="BG388" s="246">
        <f>IF(N388="zákl. přenesená",J388,0)</f>
        <v>0</v>
      </c>
      <c r="BH388" s="246">
        <f>IF(N388="sníž. přenesená",J388,0)</f>
        <v>0</v>
      </c>
      <c r="BI388" s="246">
        <f>IF(N388="nulová",J388,0)</f>
        <v>0</v>
      </c>
      <c r="BJ388" s="16" t="s">
        <v>85</v>
      </c>
      <c r="BK388" s="246">
        <f>ROUND(I388*H388,2)</f>
        <v>0</v>
      </c>
      <c r="BL388" s="16" t="s">
        <v>236</v>
      </c>
      <c r="BM388" s="245" t="s">
        <v>730</v>
      </c>
    </row>
    <row r="389" s="13" customFormat="1">
      <c r="A389" s="13"/>
      <c r="B389" s="247"/>
      <c r="C389" s="248"/>
      <c r="D389" s="249" t="s">
        <v>167</v>
      </c>
      <c r="E389" s="248"/>
      <c r="F389" s="251" t="s">
        <v>731</v>
      </c>
      <c r="G389" s="248"/>
      <c r="H389" s="252">
        <v>52.799999999999997</v>
      </c>
      <c r="I389" s="253"/>
      <c r="J389" s="248"/>
      <c r="K389" s="248"/>
      <c r="L389" s="254"/>
      <c r="M389" s="255"/>
      <c r="N389" s="256"/>
      <c r="O389" s="256"/>
      <c r="P389" s="256"/>
      <c r="Q389" s="256"/>
      <c r="R389" s="256"/>
      <c r="S389" s="256"/>
      <c r="T389" s="257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58" t="s">
        <v>167</v>
      </c>
      <c r="AU389" s="258" t="s">
        <v>87</v>
      </c>
      <c r="AV389" s="13" t="s">
        <v>87</v>
      </c>
      <c r="AW389" s="13" t="s">
        <v>4</v>
      </c>
      <c r="AX389" s="13" t="s">
        <v>85</v>
      </c>
      <c r="AY389" s="258" t="s">
        <v>158</v>
      </c>
    </row>
    <row r="390" s="2" customFormat="1" ht="21.75" customHeight="1">
      <c r="A390" s="37"/>
      <c r="B390" s="38"/>
      <c r="C390" s="234" t="s">
        <v>732</v>
      </c>
      <c r="D390" s="234" t="s">
        <v>160</v>
      </c>
      <c r="E390" s="235" t="s">
        <v>733</v>
      </c>
      <c r="F390" s="236" t="s">
        <v>734</v>
      </c>
      <c r="G390" s="237" t="s">
        <v>487</v>
      </c>
      <c r="H390" s="283"/>
      <c r="I390" s="239"/>
      <c r="J390" s="240">
        <f>ROUND(I390*H390,2)</f>
        <v>0</v>
      </c>
      <c r="K390" s="236" t="s">
        <v>164</v>
      </c>
      <c r="L390" s="43"/>
      <c r="M390" s="241" t="s">
        <v>1</v>
      </c>
      <c r="N390" s="242" t="s">
        <v>42</v>
      </c>
      <c r="O390" s="90"/>
      <c r="P390" s="243">
        <f>O390*H390</f>
        <v>0</v>
      </c>
      <c r="Q390" s="243">
        <v>0</v>
      </c>
      <c r="R390" s="243">
        <f>Q390*H390</f>
        <v>0</v>
      </c>
      <c r="S390" s="243">
        <v>0</v>
      </c>
      <c r="T390" s="244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45" t="s">
        <v>236</v>
      </c>
      <c r="AT390" s="245" t="s">
        <v>160</v>
      </c>
      <c r="AU390" s="245" t="s">
        <v>87</v>
      </c>
      <c r="AY390" s="16" t="s">
        <v>158</v>
      </c>
      <c r="BE390" s="246">
        <f>IF(N390="základní",J390,0)</f>
        <v>0</v>
      </c>
      <c r="BF390" s="246">
        <f>IF(N390="snížená",J390,0)</f>
        <v>0</v>
      </c>
      <c r="BG390" s="246">
        <f>IF(N390="zákl. přenesená",J390,0)</f>
        <v>0</v>
      </c>
      <c r="BH390" s="246">
        <f>IF(N390="sníž. přenesená",J390,0)</f>
        <v>0</v>
      </c>
      <c r="BI390" s="246">
        <f>IF(N390="nulová",J390,0)</f>
        <v>0</v>
      </c>
      <c r="BJ390" s="16" t="s">
        <v>85</v>
      </c>
      <c r="BK390" s="246">
        <f>ROUND(I390*H390,2)</f>
        <v>0</v>
      </c>
      <c r="BL390" s="16" t="s">
        <v>236</v>
      </c>
      <c r="BM390" s="245" t="s">
        <v>735</v>
      </c>
    </row>
    <row r="391" s="2" customFormat="1" ht="21.75" customHeight="1">
      <c r="A391" s="37"/>
      <c r="B391" s="38"/>
      <c r="C391" s="234" t="s">
        <v>736</v>
      </c>
      <c r="D391" s="234" t="s">
        <v>160</v>
      </c>
      <c r="E391" s="235" t="s">
        <v>737</v>
      </c>
      <c r="F391" s="236" t="s">
        <v>738</v>
      </c>
      <c r="G391" s="237" t="s">
        <v>487</v>
      </c>
      <c r="H391" s="283"/>
      <c r="I391" s="239"/>
      <c r="J391" s="240">
        <f>ROUND(I391*H391,2)</f>
        <v>0</v>
      </c>
      <c r="K391" s="236" t="s">
        <v>271</v>
      </c>
      <c r="L391" s="43"/>
      <c r="M391" s="241" t="s">
        <v>1</v>
      </c>
      <c r="N391" s="242" t="s">
        <v>42</v>
      </c>
      <c r="O391" s="90"/>
      <c r="P391" s="243">
        <f>O391*H391</f>
        <v>0</v>
      </c>
      <c r="Q391" s="243">
        <v>0</v>
      </c>
      <c r="R391" s="243">
        <f>Q391*H391</f>
        <v>0</v>
      </c>
      <c r="S391" s="243">
        <v>0</v>
      </c>
      <c r="T391" s="244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245" t="s">
        <v>236</v>
      </c>
      <c r="AT391" s="245" t="s">
        <v>160</v>
      </c>
      <c r="AU391" s="245" t="s">
        <v>87</v>
      </c>
      <c r="AY391" s="16" t="s">
        <v>158</v>
      </c>
      <c r="BE391" s="246">
        <f>IF(N391="základní",J391,0)</f>
        <v>0</v>
      </c>
      <c r="BF391" s="246">
        <f>IF(N391="snížená",J391,0)</f>
        <v>0</v>
      </c>
      <c r="BG391" s="246">
        <f>IF(N391="zákl. přenesená",J391,0)</f>
        <v>0</v>
      </c>
      <c r="BH391" s="246">
        <f>IF(N391="sníž. přenesená",J391,0)</f>
        <v>0</v>
      </c>
      <c r="BI391" s="246">
        <f>IF(N391="nulová",J391,0)</f>
        <v>0</v>
      </c>
      <c r="BJ391" s="16" t="s">
        <v>85</v>
      </c>
      <c r="BK391" s="246">
        <f>ROUND(I391*H391,2)</f>
        <v>0</v>
      </c>
      <c r="BL391" s="16" t="s">
        <v>236</v>
      </c>
      <c r="BM391" s="245" t="s">
        <v>739</v>
      </c>
    </row>
    <row r="392" s="2" customFormat="1" ht="16.5" customHeight="1">
      <c r="A392" s="37"/>
      <c r="B392" s="38"/>
      <c r="C392" s="234" t="s">
        <v>740</v>
      </c>
      <c r="D392" s="234" t="s">
        <v>160</v>
      </c>
      <c r="E392" s="235" t="s">
        <v>741</v>
      </c>
      <c r="F392" s="236" t="s">
        <v>742</v>
      </c>
      <c r="G392" s="237" t="s">
        <v>163</v>
      </c>
      <c r="H392" s="238">
        <v>70.959999999999994</v>
      </c>
      <c r="I392" s="239"/>
      <c r="J392" s="240">
        <f>ROUND(I392*H392,2)</f>
        <v>0</v>
      </c>
      <c r="K392" s="236" t="s">
        <v>1</v>
      </c>
      <c r="L392" s="43"/>
      <c r="M392" s="241" t="s">
        <v>1</v>
      </c>
      <c r="N392" s="242" t="s">
        <v>42</v>
      </c>
      <c r="O392" s="90"/>
      <c r="P392" s="243">
        <f>O392*H392</f>
        <v>0</v>
      </c>
      <c r="Q392" s="243">
        <v>0</v>
      </c>
      <c r="R392" s="243">
        <f>Q392*H392</f>
        <v>0</v>
      </c>
      <c r="S392" s="243">
        <v>0</v>
      </c>
      <c r="T392" s="244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45" t="s">
        <v>236</v>
      </c>
      <c r="AT392" s="245" t="s">
        <v>160</v>
      </c>
      <c r="AU392" s="245" t="s">
        <v>87</v>
      </c>
      <c r="AY392" s="16" t="s">
        <v>158</v>
      </c>
      <c r="BE392" s="246">
        <f>IF(N392="základní",J392,0)</f>
        <v>0</v>
      </c>
      <c r="BF392" s="246">
        <f>IF(N392="snížená",J392,0)</f>
        <v>0</v>
      </c>
      <c r="BG392" s="246">
        <f>IF(N392="zákl. přenesená",J392,0)</f>
        <v>0</v>
      </c>
      <c r="BH392" s="246">
        <f>IF(N392="sníž. přenesená",J392,0)</f>
        <v>0</v>
      </c>
      <c r="BI392" s="246">
        <f>IF(N392="nulová",J392,0)</f>
        <v>0</v>
      </c>
      <c r="BJ392" s="16" t="s">
        <v>85</v>
      </c>
      <c r="BK392" s="246">
        <f>ROUND(I392*H392,2)</f>
        <v>0</v>
      </c>
      <c r="BL392" s="16" t="s">
        <v>236</v>
      </c>
      <c r="BM392" s="245" t="s">
        <v>743</v>
      </c>
    </row>
    <row r="393" s="2" customFormat="1">
      <c r="A393" s="37"/>
      <c r="B393" s="38"/>
      <c r="C393" s="39"/>
      <c r="D393" s="249" t="s">
        <v>466</v>
      </c>
      <c r="E393" s="39"/>
      <c r="F393" s="280" t="s">
        <v>744</v>
      </c>
      <c r="G393" s="39"/>
      <c r="H393" s="39"/>
      <c r="I393" s="143"/>
      <c r="J393" s="39"/>
      <c r="K393" s="39"/>
      <c r="L393" s="43"/>
      <c r="M393" s="281"/>
      <c r="N393" s="282"/>
      <c r="O393" s="90"/>
      <c r="P393" s="90"/>
      <c r="Q393" s="90"/>
      <c r="R393" s="90"/>
      <c r="S393" s="90"/>
      <c r="T393" s="91"/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T393" s="16" t="s">
        <v>466</v>
      </c>
      <c r="AU393" s="16" t="s">
        <v>87</v>
      </c>
    </row>
    <row r="394" s="13" customFormat="1">
      <c r="A394" s="13"/>
      <c r="B394" s="247"/>
      <c r="C394" s="248"/>
      <c r="D394" s="249" t="s">
        <v>167</v>
      </c>
      <c r="E394" s="250" t="s">
        <v>1</v>
      </c>
      <c r="F394" s="251" t="s">
        <v>703</v>
      </c>
      <c r="G394" s="248"/>
      <c r="H394" s="252">
        <v>70.959999999999994</v>
      </c>
      <c r="I394" s="253"/>
      <c r="J394" s="248"/>
      <c r="K394" s="248"/>
      <c r="L394" s="254"/>
      <c r="M394" s="255"/>
      <c r="N394" s="256"/>
      <c r="O394" s="256"/>
      <c r="P394" s="256"/>
      <c r="Q394" s="256"/>
      <c r="R394" s="256"/>
      <c r="S394" s="256"/>
      <c r="T394" s="257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58" t="s">
        <v>167</v>
      </c>
      <c r="AU394" s="258" t="s">
        <v>87</v>
      </c>
      <c r="AV394" s="13" t="s">
        <v>87</v>
      </c>
      <c r="AW394" s="13" t="s">
        <v>33</v>
      </c>
      <c r="AX394" s="13" t="s">
        <v>85</v>
      </c>
      <c r="AY394" s="258" t="s">
        <v>158</v>
      </c>
    </row>
    <row r="395" s="2" customFormat="1" ht="16.5" customHeight="1">
      <c r="A395" s="37"/>
      <c r="B395" s="38"/>
      <c r="C395" s="234" t="s">
        <v>745</v>
      </c>
      <c r="D395" s="234" t="s">
        <v>160</v>
      </c>
      <c r="E395" s="235" t="s">
        <v>746</v>
      </c>
      <c r="F395" s="236" t="s">
        <v>747</v>
      </c>
      <c r="G395" s="237" t="s">
        <v>185</v>
      </c>
      <c r="H395" s="238">
        <v>4</v>
      </c>
      <c r="I395" s="239"/>
      <c r="J395" s="240">
        <f>ROUND(I395*H395,2)</f>
        <v>0</v>
      </c>
      <c r="K395" s="236" t="s">
        <v>1</v>
      </c>
      <c r="L395" s="43"/>
      <c r="M395" s="241" t="s">
        <v>1</v>
      </c>
      <c r="N395" s="242" t="s">
        <v>42</v>
      </c>
      <c r="O395" s="90"/>
      <c r="P395" s="243">
        <f>O395*H395</f>
        <v>0</v>
      </c>
      <c r="Q395" s="243">
        <v>0</v>
      </c>
      <c r="R395" s="243">
        <f>Q395*H395</f>
        <v>0</v>
      </c>
      <c r="S395" s="243">
        <v>0</v>
      </c>
      <c r="T395" s="244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245" t="s">
        <v>236</v>
      </c>
      <c r="AT395" s="245" t="s">
        <v>160</v>
      </c>
      <c r="AU395" s="245" t="s">
        <v>87</v>
      </c>
      <c r="AY395" s="16" t="s">
        <v>158</v>
      </c>
      <c r="BE395" s="246">
        <f>IF(N395="základní",J395,0)</f>
        <v>0</v>
      </c>
      <c r="BF395" s="246">
        <f>IF(N395="snížená",J395,0)</f>
        <v>0</v>
      </c>
      <c r="BG395" s="246">
        <f>IF(N395="zákl. přenesená",J395,0)</f>
        <v>0</v>
      </c>
      <c r="BH395" s="246">
        <f>IF(N395="sníž. přenesená",J395,0)</f>
        <v>0</v>
      </c>
      <c r="BI395" s="246">
        <f>IF(N395="nulová",J395,0)</f>
        <v>0</v>
      </c>
      <c r="BJ395" s="16" t="s">
        <v>85</v>
      </c>
      <c r="BK395" s="246">
        <f>ROUND(I395*H395,2)</f>
        <v>0</v>
      </c>
      <c r="BL395" s="16" t="s">
        <v>236</v>
      </c>
      <c r="BM395" s="245" t="s">
        <v>748</v>
      </c>
    </row>
    <row r="396" s="2" customFormat="1">
      <c r="A396" s="37"/>
      <c r="B396" s="38"/>
      <c r="C396" s="39"/>
      <c r="D396" s="249" t="s">
        <v>466</v>
      </c>
      <c r="E396" s="39"/>
      <c r="F396" s="280" t="s">
        <v>744</v>
      </c>
      <c r="G396" s="39"/>
      <c r="H396" s="39"/>
      <c r="I396" s="143"/>
      <c r="J396" s="39"/>
      <c r="K396" s="39"/>
      <c r="L396" s="43"/>
      <c r="M396" s="281"/>
      <c r="N396" s="282"/>
      <c r="O396" s="90"/>
      <c r="P396" s="90"/>
      <c r="Q396" s="90"/>
      <c r="R396" s="90"/>
      <c r="S396" s="90"/>
      <c r="T396" s="91"/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T396" s="16" t="s">
        <v>466</v>
      </c>
      <c r="AU396" s="16" t="s">
        <v>87</v>
      </c>
    </row>
    <row r="397" s="12" customFormat="1" ht="22.8" customHeight="1">
      <c r="A397" s="12"/>
      <c r="B397" s="218"/>
      <c r="C397" s="219"/>
      <c r="D397" s="220" t="s">
        <v>76</v>
      </c>
      <c r="E397" s="232" t="s">
        <v>749</v>
      </c>
      <c r="F397" s="232" t="s">
        <v>750</v>
      </c>
      <c r="G397" s="219"/>
      <c r="H397" s="219"/>
      <c r="I397" s="222"/>
      <c r="J397" s="233">
        <f>BK397</f>
        <v>0</v>
      </c>
      <c r="K397" s="219"/>
      <c r="L397" s="224"/>
      <c r="M397" s="225"/>
      <c r="N397" s="226"/>
      <c r="O397" s="226"/>
      <c r="P397" s="227">
        <f>SUM(P398:P410)</f>
        <v>0</v>
      </c>
      <c r="Q397" s="226"/>
      <c r="R397" s="227">
        <f>SUM(R398:R410)</f>
        <v>0.62709900000000007</v>
      </c>
      <c r="S397" s="226"/>
      <c r="T397" s="228">
        <f>SUM(T398:T410)</f>
        <v>0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229" t="s">
        <v>87</v>
      </c>
      <c r="AT397" s="230" t="s">
        <v>76</v>
      </c>
      <c r="AU397" s="230" t="s">
        <v>85</v>
      </c>
      <c r="AY397" s="229" t="s">
        <v>158</v>
      </c>
      <c r="BK397" s="231">
        <f>SUM(BK398:BK410)</f>
        <v>0</v>
      </c>
    </row>
    <row r="398" s="2" customFormat="1" ht="33" customHeight="1">
      <c r="A398" s="37"/>
      <c r="B398" s="38"/>
      <c r="C398" s="234" t="s">
        <v>751</v>
      </c>
      <c r="D398" s="234" t="s">
        <v>160</v>
      </c>
      <c r="E398" s="235" t="s">
        <v>752</v>
      </c>
      <c r="F398" s="236" t="s">
        <v>753</v>
      </c>
      <c r="G398" s="237" t="s">
        <v>163</v>
      </c>
      <c r="H398" s="238">
        <v>67.430000000000007</v>
      </c>
      <c r="I398" s="239"/>
      <c r="J398" s="240">
        <f>ROUND(I398*H398,2)</f>
        <v>0</v>
      </c>
      <c r="K398" s="236" t="s">
        <v>216</v>
      </c>
      <c r="L398" s="43"/>
      <c r="M398" s="241" t="s">
        <v>1</v>
      </c>
      <c r="N398" s="242" t="s">
        <v>42</v>
      </c>
      <c r="O398" s="90"/>
      <c r="P398" s="243">
        <f>O398*H398</f>
        <v>0</v>
      </c>
      <c r="Q398" s="243">
        <v>0.0089999999999999993</v>
      </c>
      <c r="R398" s="243">
        <f>Q398*H398</f>
        <v>0.60687000000000002</v>
      </c>
      <c r="S398" s="243">
        <v>0</v>
      </c>
      <c r="T398" s="244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245" t="s">
        <v>236</v>
      </c>
      <c r="AT398" s="245" t="s">
        <v>160</v>
      </c>
      <c r="AU398" s="245" t="s">
        <v>87</v>
      </c>
      <c r="AY398" s="16" t="s">
        <v>158</v>
      </c>
      <c r="BE398" s="246">
        <f>IF(N398="základní",J398,0)</f>
        <v>0</v>
      </c>
      <c r="BF398" s="246">
        <f>IF(N398="snížená",J398,0)</f>
        <v>0</v>
      </c>
      <c r="BG398" s="246">
        <f>IF(N398="zákl. přenesená",J398,0)</f>
        <v>0</v>
      </c>
      <c r="BH398" s="246">
        <f>IF(N398="sníž. přenesená",J398,0)</f>
        <v>0</v>
      </c>
      <c r="BI398" s="246">
        <f>IF(N398="nulová",J398,0)</f>
        <v>0</v>
      </c>
      <c r="BJ398" s="16" t="s">
        <v>85</v>
      </c>
      <c r="BK398" s="246">
        <f>ROUND(I398*H398,2)</f>
        <v>0</v>
      </c>
      <c r="BL398" s="16" t="s">
        <v>236</v>
      </c>
      <c r="BM398" s="245" t="s">
        <v>754</v>
      </c>
    </row>
    <row r="399" s="13" customFormat="1">
      <c r="A399" s="13"/>
      <c r="B399" s="247"/>
      <c r="C399" s="248"/>
      <c r="D399" s="249" t="s">
        <v>167</v>
      </c>
      <c r="E399" s="250" t="s">
        <v>1</v>
      </c>
      <c r="F399" s="251" t="s">
        <v>295</v>
      </c>
      <c r="G399" s="248"/>
      <c r="H399" s="252">
        <v>63.829999999999998</v>
      </c>
      <c r="I399" s="253"/>
      <c r="J399" s="248"/>
      <c r="K399" s="248"/>
      <c r="L399" s="254"/>
      <c r="M399" s="255"/>
      <c r="N399" s="256"/>
      <c r="O399" s="256"/>
      <c r="P399" s="256"/>
      <c r="Q399" s="256"/>
      <c r="R399" s="256"/>
      <c r="S399" s="256"/>
      <c r="T399" s="257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58" t="s">
        <v>167</v>
      </c>
      <c r="AU399" s="258" t="s">
        <v>87</v>
      </c>
      <c r="AV399" s="13" t="s">
        <v>87</v>
      </c>
      <c r="AW399" s="13" t="s">
        <v>33</v>
      </c>
      <c r="AX399" s="13" t="s">
        <v>77</v>
      </c>
      <c r="AY399" s="258" t="s">
        <v>158</v>
      </c>
    </row>
    <row r="400" s="13" customFormat="1">
      <c r="A400" s="13"/>
      <c r="B400" s="247"/>
      <c r="C400" s="248"/>
      <c r="D400" s="249" t="s">
        <v>167</v>
      </c>
      <c r="E400" s="250" t="s">
        <v>1</v>
      </c>
      <c r="F400" s="251" t="s">
        <v>296</v>
      </c>
      <c r="G400" s="248"/>
      <c r="H400" s="252">
        <v>3.6000000000000001</v>
      </c>
      <c r="I400" s="253"/>
      <c r="J400" s="248"/>
      <c r="K400" s="248"/>
      <c r="L400" s="254"/>
      <c r="M400" s="255"/>
      <c r="N400" s="256"/>
      <c r="O400" s="256"/>
      <c r="P400" s="256"/>
      <c r="Q400" s="256"/>
      <c r="R400" s="256"/>
      <c r="S400" s="256"/>
      <c r="T400" s="257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58" t="s">
        <v>167</v>
      </c>
      <c r="AU400" s="258" t="s">
        <v>87</v>
      </c>
      <c r="AV400" s="13" t="s">
        <v>87</v>
      </c>
      <c r="AW400" s="13" t="s">
        <v>33</v>
      </c>
      <c r="AX400" s="13" t="s">
        <v>77</v>
      </c>
      <c r="AY400" s="258" t="s">
        <v>158</v>
      </c>
    </row>
    <row r="401" s="14" customFormat="1">
      <c r="A401" s="14"/>
      <c r="B401" s="269"/>
      <c r="C401" s="270"/>
      <c r="D401" s="249" t="s">
        <v>167</v>
      </c>
      <c r="E401" s="271" t="s">
        <v>1</v>
      </c>
      <c r="F401" s="272" t="s">
        <v>257</v>
      </c>
      <c r="G401" s="270"/>
      <c r="H401" s="273">
        <v>67.429999999999993</v>
      </c>
      <c r="I401" s="274"/>
      <c r="J401" s="270"/>
      <c r="K401" s="270"/>
      <c r="L401" s="275"/>
      <c r="M401" s="276"/>
      <c r="N401" s="277"/>
      <c r="O401" s="277"/>
      <c r="P401" s="277"/>
      <c r="Q401" s="277"/>
      <c r="R401" s="277"/>
      <c r="S401" s="277"/>
      <c r="T401" s="278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79" t="s">
        <v>167</v>
      </c>
      <c r="AU401" s="279" t="s">
        <v>87</v>
      </c>
      <c r="AV401" s="14" t="s">
        <v>165</v>
      </c>
      <c r="AW401" s="14" t="s">
        <v>33</v>
      </c>
      <c r="AX401" s="14" t="s">
        <v>85</v>
      </c>
      <c r="AY401" s="279" t="s">
        <v>158</v>
      </c>
    </row>
    <row r="402" s="2" customFormat="1" ht="16.5" customHeight="1">
      <c r="A402" s="37"/>
      <c r="B402" s="38"/>
      <c r="C402" s="259" t="s">
        <v>755</v>
      </c>
      <c r="D402" s="259" t="s">
        <v>189</v>
      </c>
      <c r="E402" s="260" t="s">
        <v>756</v>
      </c>
      <c r="F402" s="261" t="s">
        <v>757</v>
      </c>
      <c r="G402" s="262" t="s">
        <v>163</v>
      </c>
      <c r="H402" s="263">
        <v>77.545000000000002</v>
      </c>
      <c r="I402" s="264"/>
      <c r="J402" s="265">
        <f>ROUND(I402*H402,2)</f>
        <v>0</v>
      </c>
      <c r="K402" s="261" t="s">
        <v>1</v>
      </c>
      <c r="L402" s="266"/>
      <c r="M402" s="267" t="s">
        <v>1</v>
      </c>
      <c r="N402" s="268" t="s">
        <v>42</v>
      </c>
      <c r="O402" s="90"/>
      <c r="P402" s="243">
        <f>O402*H402</f>
        <v>0</v>
      </c>
      <c r="Q402" s="243">
        <v>0</v>
      </c>
      <c r="R402" s="243">
        <f>Q402*H402</f>
        <v>0</v>
      </c>
      <c r="S402" s="243">
        <v>0</v>
      </c>
      <c r="T402" s="244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245" t="s">
        <v>318</v>
      </c>
      <c r="AT402" s="245" t="s">
        <v>189</v>
      </c>
      <c r="AU402" s="245" t="s">
        <v>87</v>
      </c>
      <c r="AY402" s="16" t="s">
        <v>158</v>
      </c>
      <c r="BE402" s="246">
        <f>IF(N402="základní",J402,0)</f>
        <v>0</v>
      </c>
      <c r="BF402" s="246">
        <f>IF(N402="snížená",J402,0)</f>
        <v>0</v>
      </c>
      <c r="BG402" s="246">
        <f>IF(N402="zákl. přenesená",J402,0)</f>
        <v>0</v>
      </c>
      <c r="BH402" s="246">
        <f>IF(N402="sníž. přenesená",J402,0)</f>
        <v>0</v>
      </c>
      <c r="BI402" s="246">
        <f>IF(N402="nulová",J402,0)</f>
        <v>0</v>
      </c>
      <c r="BJ402" s="16" t="s">
        <v>85</v>
      </c>
      <c r="BK402" s="246">
        <f>ROUND(I402*H402,2)</f>
        <v>0</v>
      </c>
      <c r="BL402" s="16" t="s">
        <v>236</v>
      </c>
      <c r="BM402" s="245" t="s">
        <v>758</v>
      </c>
    </row>
    <row r="403" s="13" customFormat="1">
      <c r="A403" s="13"/>
      <c r="B403" s="247"/>
      <c r="C403" s="248"/>
      <c r="D403" s="249" t="s">
        <v>167</v>
      </c>
      <c r="E403" s="248"/>
      <c r="F403" s="251" t="s">
        <v>759</v>
      </c>
      <c r="G403" s="248"/>
      <c r="H403" s="252">
        <v>77.545000000000002</v>
      </c>
      <c r="I403" s="253"/>
      <c r="J403" s="248"/>
      <c r="K403" s="248"/>
      <c r="L403" s="254"/>
      <c r="M403" s="255"/>
      <c r="N403" s="256"/>
      <c r="O403" s="256"/>
      <c r="P403" s="256"/>
      <c r="Q403" s="256"/>
      <c r="R403" s="256"/>
      <c r="S403" s="256"/>
      <c r="T403" s="257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58" t="s">
        <v>167</v>
      </c>
      <c r="AU403" s="258" t="s">
        <v>87</v>
      </c>
      <c r="AV403" s="13" t="s">
        <v>87</v>
      </c>
      <c r="AW403" s="13" t="s">
        <v>4</v>
      </c>
      <c r="AX403" s="13" t="s">
        <v>85</v>
      </c>
      <c r="AY403" s="258" t="s">
        <v>158</v>
      </c>
    </row>
    <row r="404" s="2" customFormat="1" ht="16.5" customHeight="1">
      <c r="A404" s="37"/>
      <c r="B404" s="38"/>
      <c r="C404" s="234" t="s">
        <v>760</v>
      </c>
      <c r="D404" s="234" t="s">
        <v>160</v>
      </c>
      <c r="E404" s="235" t="s">
        <v>761</v>
      </c>
      <c r="F404" s="236" t="s">
        <v>762</v>
      </c>
      <c r="G404" s="237" t="s">
        <v>163</v>
      </c>
      <c r="H404" s="238">
        <v>67.430000000000007</v>
      </c>
      <c r="I404" s="239"/>
      <c r="J404" s="240">
        <f>ROUND(I404*H404,2)</f>
        <v>0</v>
      </c>
      <c r="K404" s="236" t="s">
        <v>164</v>
      </c>
      <c r="L404" s="43"/>
      <c r="M404" s="241" t="s">
        <v>1</v>
      </c>
      <c r="N404" s="242" t="s">
        <v>42</v>
      </c>
      <c r="O404" s="90"/>
      <c r="P404" s="243">
        <f>O404*H404</f>
        <v>0</v>
      </c>
      <c r="Q404" s="243">
        <v>0.00029999999999999997</v>
      </c>
      <c r="R404" s="243">
        <f>Q404*H404</f>
        <v>0.020229</v>
      </c>
      <c r="S404" s="243">
        <v>0</v>
      </c>
      <c r="T404" s="244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245" t="s">
        <v>236</v>
      </c>
      <c r="AT404" s="245" t="s">
        <v>160</v>
      </c>
      <c r="AU404" s="245" t="s">
        <v>87</v>
      </c>
      <c r="AY404" s="16" t="s">
        <v>158</v>
      </c>
      <c r="BE404" s="246">
        <f>IF(N404="základní",J404,0)</f>
        <v>0</v>
      </c>
      <c r="BF404" s="246">
        <f>IF(N404="snížená",J404,0)</f>
        <v>0</v>
      </c>
      <c r="BG404" s="246">
        <f>IF(N404="zákl. přenesená",J404,0)</f>
        <v>0</v>
      </c>
      <c r="BH404" s="246">
        <f>IF(N404="sníž. přenesená",J404,0)</f>
        <v>0</v>
      </c>
      <c r="BI404" s="246">
        <f>IF(N404="nulová",J404,0)</f>
        <v>0</v>
      </c>
      <c r="BJ404" s="16" t="s">
        <v>85</v>
      </c>
      <c r="BK404" s="246">
        <f>ROUND(I404*H404,2)</f>
        <v>0</v>
      </c>
      <c r="BL404" s="16" t="s">
        <v>236</v>
      </c>
      <c r="BM404" s="245" t="s">
        <v>763</v>
      </c>
    </row>
    <row r="405" s="13" customFormat="1">
      <c r="A405" s="13"/>
      <c r="B405" s="247"/>
      <c r="C405" s="248"/>
      <c r="D405" s="249" t="s">
        <v>167</v>
      </c>
      <c r="E405" s="250" t="s">
        <v>1</v>
      </c>
      <c r="F405" s="251" t="s">
        <v>295</v>
      </c>
      <c r="G405" s="248"/>
      <c r="H405" s="252">
        <v>63.829999999999998</v>
      </c>
      <c r="I405" s="253"/>
      <c r="J405" s="248"/>
      <c r="K405" s="248"/>
      <c r="L405" s="254"/>
      <c r="M405" s="255"/>
      <c r="N405" s="256"/>
      <c r="O405" s="256"/>
      <c r="P405" s="256"/>
      <c r="Q405" s="256"/>
      <c r="R405" s="256"/>
      <c r="S405" s="256"/>
      <c r="T405" s="257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58" t="s">
        <v>167</v>
      </c>
      <c r="AU405" s="258" t="s">
        <v>87</v>
      </c>
      <c r="AV405" s="13" t="s">
        <v>87</v>
      </c>
      <c r="AW405" s="13" t="s">
        <v>33</v>
      </c>
      <c r="AX405" s="13" t="s">
        <v>77</v>
      </c>
      <c r="AY405" s="258" t="s">
        <v>158</v>
      </c>
    </row>
    <row r="406" s="13" customFormat="1">
      <c r="A406" s="13"/>
      <c r="B406" s="247"/>
      <c r="C406" s="248"/>
      <c r="D406" s="249" t="s">
        <v>167</v>
      </c>
      <c r="E406" s="250" t="s">
        <v>1</v>
      </c>
      <c r="F406" s="251" t="s">
        <v>296</v>
      </c>
      <c r="G406" s="248"/>
      <c r="H406" s="252">
        <v>3.6000000000000001</v>
      </c>
      <c r="I406" s="253"/>
      <c r="J406" s="248"/>
      <c r="K406" s="248"/>
      <c r="L406" s="254"/>
      <c r="M406" s="255"/>
      <c r="N406" s="256"/>
      <c r="O406" s="256"/>
      <c r="P406" s="256"/>
      <c r="Q406" s="256"/>
      <c r="R406" s="256"/>
      <c r="S406" s="256"/>
      <c r="T406" s="257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58" t="s">
        <v>167</v>
      </c>
      <c r="AU406" s="258" t="s">
        <v>87</v>
      </c>
      <c r="AV406" s="13" t="s">
        <v>87</v>
      </c>
      <c r="AW406" s="13" t="s">
        <v>33</v>
      </c>
      <c r="AX406" s="13" t="s">
        <v>77</v>
      </c>
      <c r="AY406" s="258" t="s">
        <v>158</v>
      </c>
    </row>
    <row r="407" s="14" customFormat="1">
      <c r="A407" s="14"/>
      <c r="B407" s="269"/>
      <c r="C407" s="270"/>
      <c r="D407" s="249" t="s">
        <v>167</v>
      </c>
      <c r="E407" s="271" t="s">
        <v>1</v>
      </c>
      <c r="F407" s="272" t="s">
        <v>257</v>
      </c>
      <c r="G407" s="270"/>
      <c r="H407" s="273">
        <v>67.429999999999993</v>
      </c>
      <c r="I407" s="274"/>
      <c r="J407" s="270"/>
      <c r="K407" s="270"/>
      <c r="L407" s="275"/>
      <c r="M407" s="276"/>
      <c r="N407" s="277"/>
      <c r="O407" s="277"/>
      <c r="P407" s="277"/>
      <c r="Q407" s="277"/>
      <c r="R407" s="277"/>
      <c r="S407" s="277"/>
      <c r="T407" s="278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79" t="s">
        <v>167</v>
      </c>
      <c r="AU407" s="279" t="s">
        <v>87</v>
      </c>
      <c r="AV407" s="14" t="s">
        <v>165</v>
      </c>
      <c r="AW407" s="14" t="s">
        <v>33</v>
      </c>
      <c r="AX407" s="14" t="s">
        <v>85</v>
      </c>
      <c r="AY407" s="279" t="s">
        <v>158</v>
      </c>
    </row>
    <row r="408" s="2" customFormat="1" ht="21.75" customHeight="1">
      <c r="A408" s="37"/>
      <c r="B408" s="38"/>
      <c r="C408" s="234" t="s">
        <v>764</v>
      </c>
      <c r="D408" s="234" t="s">
        <v>160</v>
      </c>
      <c r="E408" s="235" t="s">
        <v>765</v>
      </c>
      <c r="F408" s="236" t="s">
        <v>766</v>
      </c>
      <c r="G408" s="237" t="s">
        <v>487</v>
      </c>
      <c r="H408" s="283"/>
      <c r="I408" s="239"/>
      <c r="J408" s="240">
        <f>ROUND(I408*H408,2)</f>
        <v>0</v>
      </c>
      <c r="K408" s="236" t="s">
        <v>164</v>
      </c>
      <c r="L408" s="43"/>
      <c r="M408" s="241" t="s">
        <v>1</v>
      </c>
      <c r="N408" s="242" t="s">
        <v>42</v>
      </c>
      <c r="O408" s="90"/>
      <c r="P408" s="243">
        <f>O408*H408</f>
        <v>0</v>
      </c>
      <c r="Q408" s="243">
        <v>0</v>
      </c>
      <c r="R408" s="243">
        <f>Q408*H408</f>
        <v>0</v>
      </c>
      <c r="S408" s="243">
        <v>0</v>
      </c>
      <c r="T408" s="244">
        <f>S408*H408</f>
        <v>0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245" t="s">
        <v>236</v>
      </c>
      <c r="AT408" s="245" t="s">
        <v>160</v>
      </c>
      <c r="AU408" s="245" t="s">
        <v>87</v>
      </c>
      <c r="AY408" s="16" t="s">
        <v>158</v>
      </c>
      <c r="BE408" s="246">
        <f>IF(N408="základní",J408,0)</f>
        <v>0</v>
      </c>
      <c r="BF408" s="246">
        <f>IF(N408="snížená",J408,0)</f>
        <v>0</v>
      </c>
      <c r="BG408" s="246">
        <f>IF(N408="zákl. přenesená",J408,0)</f>
        <v>0</v>
      </c>
      <c r="BH408" s="246">
        <f>IF(N408="sníž. přenesená",J408,0)</f>
        <v>0</v>
      </c>
      <c r="BI408" s="246">
        <f>IF(N408="nulová",J408,0)</f>
        <v>0</v>
      </c>
      <c r="BJ408" s="16" t="s">
        <v>85</v>
      </c>
      <c r="BK408" s="246">
        <f>ROUND(I408*H408,2)</f>
        <v>0</v>
      </c>
      <c r="BL408" s="16" t="s">
        <v>236</v>
      </c>
      <c r="BM408" s="245" t="s">
        <v>767</v>
      </c>
    </row>
    <row r="409" s="2" customFormat="1" ht="21.75" customHeight="1">
      <c r="A409" s="37"/>
      <c r="B409" s="38"/>
      <c r="C409" s="234" t="s">
        <v>768</v>
      </c>
      <c r="D409" s="234" t="s">
        <v>160</v>
      </c>
      <c r="E409" s="235" t="s">
        <v>769</v>
      </c>
      <c r="F409" s="236" t="s">
        <v>770</v>
      </c>
      <c r="G409" s="237" t="s">
        <v>487</v>
      </c>
      <c r="H409" s="283"/>
      <c r="I409" s="239"/>
      <c r="J409" s="240">
        <f>ROUND(I409*H409,2)</f>
        <v>0</v>
      </c>
      <c r="K409" s="236" t="s">
        <v>164</v>
      </c>
      <c r="L409" s="43"/>
      <c r="M409" s="241" t="s">
        <v>1</v>
      </c>
      <c r="N409" s="242" t="s">
        <v>42</v>
      </c>
      <c r="O409" s="90"/>
      <c r="P409" s="243">
        <f>O409*H409</f>
        <v>0</v>
      </c>
      <c r="Q409" s="243">
        <v>0</v>
      </c>
      <c r="R409" s="243">
        <f>Q409*H409</f>
        <v>0</v>
      </c>
      <c r="S409" s="243">
        <v>0</v>
      </c>
      <c r="T409" s="244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245" t="s">
        <v>236</v>
      </c>
      <c r="AT409" s="245" t="s">
        <v>160</v>
      </c>
      <c r="AU409" s="245" t="s">
        <v>87</v>
      </c>
      <c r="AY409" s="16" t="s">
        <v>158</v>
      </c>
      <c r="BE409" s="246">
        <f>IF(N409="základní",J409,0)</f>
        <v>0</v>
      </c>
      <c r="BF409" s="246">
        <f>IF(N409="snížená",J409,0)</f>
        <v>0</v>
      </c>
      <c r="BG409" s="246">
        <f>IF(N409="zákl. přenesená",J409,0)</f>
        <v>0</v>
      </c>
      <c r="BH409" s="246">
        <f>IF(N409="sníž. přenesená",J409,0)</f>
        <v>0</v>
      </c>
      <c r="BI409" s="246">
        <f>IF(N409="nulová",J409,0)</f>
        <v>0</v>
      </c>
      <c r="BJ409" s="16" t="s">
        <v>85</v>
      </c>
      <c r="BK409" s="246">
        <f>ROUND(I409*H409,2)</f>
        <v>0</v>
      </c>
      <c r="BL409" s="16" t="s">
        <v>236</v>
      </c>
      <c r="BM409" s="245" t="s">
        <v>771</v>
      </c>
    </row>
    <row r="410" s="2" customFormat="1" ht="16.5" customHeight="1">
      <c r="A410" s="37"/>
      <c r="B410" s="38"/>
      <c r="C410" s="234" t="s">
        <v>772</v>
      </c>
      <c r="D410" s="234" t="s">
        <v>160</v>
      </c>
      <c r="E410" s="235" t="s">
        <v>773</v>
      </c>
      <c r="F410" s="236" t="s">
        <v>774</v>
      </c>
      <c r="G410" s="237" t="s">
        <v>185</v>
      </c>
      <c r="H410" s="238">
        <v>18</v>
      </c>
      <c r="I410" s="239"/>
      <c r="J410" s="240">
        <f>ROUND(I410*H410,2)</f>
        <v>0</v>
      </c>
      <c r="K410" s="236" t="s">
        <v>1</v>
      </c>
      <c r="L410" s="43"/>
      <c r="M410" s="241" t="s">
        <v>1</v>
      </c>
      <c r="N410" s="242" t="s">
        <v>42</v>
      </c>
      <c r="O410" s="90"/>
      <c r="P410" s="243">
        <f>O410*H410</f>
        <v>0</v>
      </c>
      <c r="Q410" s="243">
        <v>0</v>
      </c>
      <c r="R410" s="243">
        <f>Q410*H410</f>
        <v>0</v>
      </c>
      <c r="S410" s="243">
        <v>0</v>
      </c>
      <c r="T410" s="244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245" t="s">
        <v>236</v>
      </c>
      <c r="AT410" s="245" t="s">
        <v>160</v>
      </c>
      <c r="AU410" s="245" t="s">
        <v>87</v>
      </c>
      <c r="AY410" s="16" t="s">
        <v>158</v>
      </c>
      <c r="BE410" s="246">
        <f>IF(N410="základní",J410,0)</f>
        <v>0</v>
      </c>
      <c r="BF410" s="246">
        <f>IF(N410="snížená",J410,0)</f>
        <v>0</v>
      </c>
      <c r="BG410" s="246">
        <f>IF(N410="zákl. přenesená",J410,0)</f>
        <v>0</v>
      </c>
      <c r="BH410" s="246">
        <f>IF(N410="sníž. přenesená",J410,0)</f>
        <v>0</v>
      </c>
      <c r="BI410" s="246">
        <f>IF(N410="nulová",J410,0)</f>
        <v>0</v>
      </c>
      <c r="BJ410" s="16" t="s">
        <v>85</v>
      </c>
      <c r="BK410" s="246">
        <f>ROUND(I410*H410,2)</f>
        <v>0</v>
      </c>
      <c r="BL410" s="16" t="s">
        <v>236</v>
      </c>
      <c r="BM410" s="245" t="s">
        <v>775</v>
      </c>
    </row>
    <row r="411" s="12" customFormat="1" ht="22.8" customHeight="1">
      <c r="A411" s="12"/>
      <c r="B411" s="218"/>
      <c r="C411" s="219"/>
      <c r="D411" s="220" t="s">
        <v>76</v>
      </c>
      <c r="E411" s="232" t="s">
        <v>776</v>
      </c>
      <c r="F411" s="232" t="s">
        <v>777</v>
      </c>
      <c r="G411" s="219"/>
      <c r="H411" s="219"/>
      <c r="I411" s="222"/>
      <c r="J411" s="233">
        <f>BK411</f>
        <v>0</v>
      </c>
      <c r="K411" s="219"/>
      <c r="L411" s="224"/>
      <c r="M411" s="225"/>
      <c r="N411" s="226"/>
      <c r="O411" s="226"/>
      <c r="P411" s="227">
        <f>P412</f>
        <v>0</v>
      </c>
      <c r="Q411" s="226"/>
      <c r="R411" s="227">
        <f>R412</f>
        <v>0</v>
      </c>
      <c r="S411" s="226"/>
      <c r="T411" s="228">
        <f>T412</f>
        <v>0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229" t="s">
        <v>87</v>
      </c>
      <c r="AT411" s="230" t="s">
        <v>76</v>
      </c>
      <c r="AU411" s="230" t="s">
        <v>85</v>
      </c>
      <c r="AY411" s="229" t="s">
        <v>158</v>
      </c>
      <c r="BK411" s="231">
        <f>BK412</f>
        <v>0</v>
      </c>
    </row>
    <row r="412" s="2" customFormat="1" ht="16.5" customHeight="1">
      <c r="A412" s="37"/>
      <c r="B412" s="38"/>
      <c r="C412" s="234" t="s">
        <v>778</v>
      </c>
      <c r="D412" s="234" t="s">
        <v>160</v>
      </c>
      <c r="E412" s="235" t="s">
        <v>779</v>
      </c>
      <c r="F412" s="236" t="s">
        <v>780</v>
      </c>
      <c r="G412" s="237" t="s">
        <v>192</v>
      </c>
      <c r="H412" s="238">
        <v>4</v>
      </c>
      <c r="I412" s="239"/>
      <c r="J412" s="240">
        <f>ROUND(I412*H412,2)</f>
        <v>0</v>
      </c>
      <c r="K412" s="236" t="s">
        <v>1</v>
      </c>
      <c r="L412" s="43"/>
      <c r="M412" s="241" t="s">
        <v>1</v>
      </c>
      <c r="N412" s="242" t="s">
        <v>42</v>
      </c>
      <c r="O412" s="90"/>
      <c r="P412" s="243">
        <f>O412*H412</f>
        <v>0</v>
      </c>
      <c r="Q412" s="243">
        <v>0</v>
      </c>
      <c r="R412" s="243">
        <f>Q412*H412</f>
        <v>0</v>
      </c>
      <c r="S412" s="243">
        <v>0</v>
      </c>
      <c r="T412" s="244">
        <f>S412*H412</f>
        <v>0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245" t="s">
        <v>236</v>
      </c>
      <c r="AT412" s="245" t="s">
        <v>160</v>
      </c>
      <c r="AU412" s="245" t="s">
        <v>87</v>
      </c>
      <c r="AY412" s="16" t="s">
        <v>158</v>
      </c>
      <c r="BE412" s="246">
        <f>IF(N412="základní",J412,0)</f>
        <v>0</v>
      </c>
      <c r="BF412" s="246">
        <f>IF(N412="snížená",J412,0)</f>
        <v>0</v>
      </c>
      <c r="BG412" s="246">
        <f>IF(N412="zákl. přenesená",J412,0)</f>
        <v>0</v>
      </c>
      <c r="BH412" s="246">
        <f>IF(N412="sníž. přenesená",J412,0)</f>
        <v>0</v>
      </c>
      <c r="BI412" s="246">
        <f>IF(N412="nulová",J412,0)</f>
        <v>0</v>
      </c>
      <c r="BJ412" s="16" t="s">
        <v>85</v>
      </c>
      <c r="BK412" s="246">
        <f>ROUND(I412*H412,2)</f>
        <v>0</v>
      </c>
      <c r="BL412" s="16" t="s">
        <v>236</v>
      </c>
      <c r="BM412" s="245" t="s">
        <v>781</v>
      </c>
    </row>
    <row r="413" s="12" customFormat="1" ht="22.8" customHeight="1">
      <c r="A413" s="12"/>
      <c r="B413" s="218"/>
      <c r="C413" s="219"/>
      <c r="D413" s="220" t="s">
        <v>76</v>
      </c>
      <c r="E413" s="232" t="s">
        <v>782</v>
      </c>
      <c r="F413" s="232" t="s">
        <v>783</v>
      </c>
      <c r="G413" s="219"/>
      <c r="H413" s="219"/>
      <c r="I413" s="222"/>
      <c r="J413" s="233">
        <f>BK413</f>
        <v>0</v>
      </c>
      <c r="K413" s="219"/>
      <c r="L413" s="224"/>
      <c r="M413" s="225"/>
      <c r="N413" s="226"/>
      <c r="O413" s="226"/>
      <c r="P413" s="227">
        <f>SUM(P414:P426)</f>
        <v>0</v>
      </c>
      <c r="Q413" s="226"/>
      <c r="R413" s="227">
        <f>SUM(R414:R426)</f>
        <v>0.38575170000000003</v>
      </c>
      <c r="S413" s="226"/>
      <c r="T413" s="228">
        <f>SUM(T414:T426)</f>
        <v>0.085126000000000007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229" t="s">
        <v>87</v>
      </c>
      <c r="AT413" s="230" t="s">
        <v>76</v>
      </c>
      <c r="AU413" s="230" t="s">
        <v>85</v>
      </c>
      <c r="AY413" s="229" t="s">
        <v>158</v>
      </c>
      <c r="BK413" s="231">
        <f>SUM(BK414:BK426)</f>
        <v>0</v>
      </c>
    </row>
    <row r="414" s="2" customFormat="1" ht="16.5" customHeight="1">
      <c r="A414" s="37"/>
      <c r="B414" s="38"/>
      <c r="C414" s="234" t="s">
        <v>784</v>
      </c>
      <c r="D414" s="234" t="s">
        <v>160</v>
      </c>
      <c r="E414" s="235" t="s">
        <v>785</v>
      </c>
      <c r="F414" s="236" t="s">
        <v>786</v>
      </c>
      <c r="G414" s="237" t="s">
        <v>163</v>
      </c>
      <c r="H414" s="238">
        <v>274.60000000000002</v>
      </c>
      <c r="I414" s="239"/>
      <c r="J414" s="240">
        <f>ROUND(I414*H414,2)</f>
        <v>0</v>
      </c>
      <c r="K414" s="236" t="s">
        <v>309</v>
      </c>
      <c r="L414" s="43"/>
      <c r="M414" s="241" t="s">
        <v>1</v>
      </c>
      <c r="N414" s="242" t="s">
        <v>42</v>
      </c>
      <c r="O414" s="90"/>
      <c r="P414" s="243">
        <f>O414*H414</f>
        <v>0</v>
      </c>
      <c r="Q414" s="243">
        <v>0.001</v>
      </c>
      <c r="R414" s="243">
        <f>Q414*H414</f>
        <v>0.27460000000000001</v>
      </c>
      <c r="S414" s="243">
        <v>0.00031</v>
      </c>
      <c r="T414" s="244">
        <f>S414*H414</f>
        <v>0.085126000000000007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245" t="s">
        <v>236</v>
      </c>
      <c r="AT414" s="245" t="s">
        <v>160</v>
      </c>
      <c r="AU414" s="245" t="s">
        <v>87</v>
      </c>
      <c r="AY414" s="16" t="s">
        <v>158</v>
      </c>
      <c r="BE414" s="246">
        <f>IF(N414="základní",J414,0)</f>
        <v>0</v>
      </c>
      <c r="BF414" s="246">
        <f>IF(N414="snížená",J414,0)</f>
        <v>0</v>
      </c>
      <c r="BG414" s="246">
        <f>IF(N414="zákl. přenesená",J414,0)</f>
        <v>0</v>
      </c>
      <c r="BH414" s="246">
        <f>IF(N414="sníž. přenesená",J414,0)</f>
        <v>0</v>
      </c>
      <c r="BI414" s="246">
        <f>IF(N414="nulová",J414,0)</f>
        <v>0</v>
      </c>
      <c r="BJ414" s="16" t="s">
        <v>85</v>
      </c>
      <c r="BK414" s="246">
        <f>ROUND(I414*H414,2)</f>
        <v>0</v>
      </c>
      <c r="BL414" s="16" t="s">
        <v>236</v>
      </c>
      <c r="BM414" s="245" t="s">
        <v>787</v>
      </c>
    </row>
    <row r="415" s="13" customFormat="1">
      <c r="A415" s="13"/>
      <c r="B415" s="247"/>
      <c r="C415" s="248"/>
      <c r="D415" s="249" t="s">
        <v>167</v>
      </c>
      <c r="E415" s="250" t="s">
        <v>1</v>
      </c>
      <c r="F415" s="251" t="s">
        <v>788</v>
      </c>
      <c r="G415" s="248"/>
      <c r="H415" s="252">
        <v>274.60000000000002</v>
      </c>
      <c r="I415" s="253"/>
      <c r="J415" s="248"/>
      <c r="K415" s="248"/>
      <c r="L415" s="254"/>
      <c r="M415" s="255"/>
      <c r="N415" s="256"/>
      <c r="O415" s="256"/>
      <c r="P415" s="256"/>
      <c r="Q415" s="256"/>
      <c r="R415" s="256"/>
      <c r="S415" s="256"/>
      <c r="T415" s="257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58" t="s">
        <v>167</v>
      </c>
      <c r="AU415" s="258" t="s">
        <v>87</v>
      </c>
      <c r="AV415" s="13" t="s">
        <v>87</v>
      </c>
      <c r="AW415" s="13" t="s">
        <v>33</v>
      </c>
      <c r="AX415" s="13" t="s">
        <v>85</v>
      </c>
      <c r="AY415" s="258" t="s">
        <v>158</v>
      </c>
    </row>
    <row r="416" s="2" customFormat="1" ht="21.75" customHeight="1">
      <c r="A416" s="37"/>
      <c r="B416" s="38"/>
      <c r="C416" s="234" t="s">
        <v>789</v>
      </c>
      <c r="D416" s="234" t="s">
        <v>160</v>
      </c>
      <c r="E416" s="235" t="s">
        <v>790</v>
      </c>
      <c r="F416" s="236" t="s">
        <v>791</v>
      </c>
      <c r="G416" s="237" t="s">
        <v>163</v>
      </c>
      <c r="H416" s="238">
        <v>320.37</v>
      </c>
      <c r="I416" s="239"/>
      <c r="J416" s="240">
        <f>ROUND(I416*H416,2)</f>
        <v>0</v>
      </c>
      <c r="K416" s="236" t="s">
        <v>309</v>
      </c>
      <c r="L416" s="43"/>
      <c r="M416" s="241" t="s">
        <v>1</v>
      </c>
      <c r="N416" s="242" t="s">
        <v>42</v>
      </c>
      <c r="O416" s="90"/>
      <c r="P416" s="243">
        <f>O416*H416</f>
        <v>0</v>
      </c>
      <c r="Q416" s="243">
        <v>0.00021000000000000001</v>
      </c>
      <c r="R416" s="243">
        <f>Q416*H416</f>
        <v>0.06727770000000001</v>
      </c>
      <c r="S416" s="243">
        <v>0</v>
      </c>
      <c r="T416" s="244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245" t="s">
        <v>236</v>
      </c>
      <c r="AT416" s="245" t="s">
        <v>160</v>
      </c>
      <c r="AU416" s="245" t="s">
        <v>87</v>
      </c>
      <c r="AY416" s="16" t="s">
        <v>158</v>
      </c>
      <c r="BE416" s="246">
        <f>IF(N416="základní",J416,0)</f>
        <v>0</v>
      </c>
      <c r="BF416" s="246">
        <f>IF(N416="snížená",J416,0)</f>
        <v>0</v>
      </c>
      <c r="BG416" s="246">
        <f>IF(N416="zákl. přenesená",J416,0)</f>
        <v>0</v>
      </c>
      <c r="BH416" s="246">
        <f>IF(N416="sníž. přenesená",J416,0)</f>
        <v>0</v>
      </c>
      <c r="BI416" s="246">
        <f>IF(N416="nulová",J416,0)</f>
        <v>0</v>
      </c>
      <c r="BJ416" s="16" t="s">
        <v>85</v>
      </c>
      <c r="BK416" s="246">
        <f>ROUND(I416*H416,2)</f>
        <v>0</v>
      </c>
      <c r="BL416" s="16" t="s">
        <v>236</v>
      </c>
      <c r="BM416" s="245" t="s">
        <v>792</v>
      </c>
    </row>
    <row r="417" s="13" customFormat="1">
      <c r="A417" s="13"/>
      <c r="B417" s="247"/>
      <c r="C417" s="248"/>
      <c r="D417" s="249" t="s">
        <v>167</v>
      </c>
      <c r="E417" s="250" t="s">
        <v>1</v>
      </c>
      <c r="F417" s="251" t="s">
        <v>788</v>
      </c>
      <c r="G417" s="248"/>
      <c r="H417" s="252">
        <v>274.60000000000002</v>
      </c>
      <c r="I417" s="253"/>
      <c r="J417" s="248"/>
      <c r="K417" s="248"/>
      <c r="L417" s="254"/>
      <c r="M417" s="255"/>
      <c r="N417" s="256"/>
      <c r="O417" s="256"/>
      <c r="P417" s="256"/>
      <c r="Q417" s="256"/>
      <c r="R417" s="256"/>
      <c r="S417" s="256"/>
      <c r="T417" s="257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58" t="s">
        <v>167</v>
      </c>
      <c r="AU417" s="258" t="s">
        <v>87</v>
      </c>
      <c r="AV417" s="13" t="s">
        <v>87</v>
      </c>
      <c r="AW417" s="13" t="s">
        <v>33</v>
      </c>
      <c r="AX417" s="13" t="s">
        <v>77</v>
      </c>
      <c r="AY417" s="258" t="s">
        <v>158</v>
      </c>
    </row>
    <row r="418" s="13" customFormat="1">
      <c r="A418" s="13"/>
      <c r="B418" s="247"/>
      <c r="C418" s="248"/>
      <c r="D418" s="249" t="s">
        <v>167</v>
      </c>
      <c r="E418" s="250" t="s">
        <v>1</v>
      </c>
      <c r="F418" s="251" t="s">
        <v>793</v>
      </c>
      <c r="G418" s="248"/>
      <c r="H418" s="252">
        <v>45.770000000000003</v>
      </c>
      <c r="I418" s="253"/>
      <c r="J418" s="248"/>
      <c r="K418" s="248"/>
      <c r="L418" s="254"/>
      <c r="M418" s="255"/>
      <c r="N418" s="256"/>
      <c r="O418" s="256"/>
      <c r="P418" s="256"/>
      <c r="Q418" s="256"/>
      <c r="R418" s="256"/>
      <c r="S418" s="256"/>
      <c r="T418" s="257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8" t="s">
        <v>167</v>
      </c>
      <c r="AU418" s="258" t="s">
        <v>87</v>
      </c>
      <c r="AV418" s="13" t="s">
        <v>87</v>
      </c>
      <c r="AW418" s="13" t="s">
        <v>33</v>
      </c>
      <c r="AX418" s="13" t="s">
        <v>77</v>
      </c>
      <c r="AY418" s="258" t="s">
        <v>158</v>
      </c>
    </row>
    <row r="419" s="14" customFormat="1">
      <c r="A419" s="14"/>
      <c r="B419" s="269"/>
      <c r="C419" s="270"/>
      <c r="D419" s="249" t="s">
        <v>167</v>
      </c>
      <c r="E419" s="271" t="s">
        <v>1</v>
      </c>
      <c r="F419" s="272" t="s">
        <v>257</v>
      </c>
      <c r="G419" s="270"/>
      <c r="H419" s="273">
        <v>320.37</v>
      </c>
      <c r="I419" s="274"/>
      <c r="J419" s="270"/>
      <c r="K419" s="270"/>
      <c r="L419" s="275"/>
      <c r="M419" s="276"/>
      <c r="N419" s="277"/>
      <c r="O419" s="277"/>
      <c r="P419" s="277"/>
      <c r="Q419" s="277"/>
      <c r="R419" s="277"/>
      <c r="S419" s="277"/>
      <c r="T419" s="278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79" t="s">
        <v>167</v>
      </c>
      <c r="AU419" s="279" t="s">
        <v>87</v>
      </c>
      <c r="AV419" s="14" t="s">
        <v>165</v>
      </c>
      <c r="AW419" s="14" t="s">
        <v>33</v>
      </c>
      <c r="AX419" s="14" t="s">
        <v>85</v>
      </c>
      <c r="AY419" s="279" t="s">
        <v>158</v>
      </c>
    </row>
    <row r="420" s="2" customFormat="1" ht="21.75" customHeight="1">
      <c r="A420" s="37"/>
      <c r="B420" s="38"/>
      <c r="C420" s="234" t="s">
        <v>794</v>
      </c>
      <c r="D420" s="234" t="s">
        <v>160</v>
      </c>
      <c r="E420" s="235" t="s">
        <v>795</v>
      </c>
      <c r="F420" s="236" t="s">
        <v>796</v>
      </c>
      <c r="G420" s="237" t="s">
        <v>163</v>
      </c>
      <c r="H420" s="238">
        <v>219.37000000000001</v>
      </c>
      <c r="I420" s="239"/>
      <c r="J420" s="240">
        <f>ROUND(I420*H420,2)</f>
        <v>0</v>
      </c>
      <c r="K420" s="236" t="s">
        <v>309</v>
      </c>
      <c r="L420" s="43"/>
      <c r="M420" s="241" t="s">
        <v>1</v>
      </c>
      <c r="N420" s="242" t="s">
        <v>42</v>
      </c>
      <c r="O420" s="90"/>
      <c r="P420" s="243">
        <f>O420*H420</f>
        <v>0</v>
      </c>
      <c r="Q420" s="243">
        <v>0.00020000000000000001</v>
      </c>
      <c r="R420" s="243">
        <f>Q420*H420</f>
        <v>0.043874000000000003</v>
      </c>
      <c r="S420" s="243">
        <v>0</v>
      </c>
      <c r="T420" s="244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245" t="s">
        <v>236</v>
      </c>
      <c r="AT420" s="245" t="s">
        <v>160</v>
      </c>
      <c r="AU420" s="245" t="s">
        <v>87</v>
      </c>
      <c r="AY420" s="16" t="s">
        <v>158</v>
      </c>
      <c r="BE420" s="246">
        <f>IF(N420="základní",J420,0)</f>
        <v>0</v>
      </c>
      <c r="BF420" s="246">
        <f>IF(N420="snížená",J420,0)</f>
        <v>0</v>
      </c>
      <c r="BG420" s="246">
        <f>IF(N420="zákl. přenesená",J420,0)</f>
        <v>0</v>
      </c>
      <c r="BH420" s="246">
        <f>IF(N420="sníž. přenesená",J420,0)</f>
        <v>0</v>
      </c>
      <c r="BI420" s="246">
        <f>IF(N420="nulová",J420,0)</f>
        <v>0</v>
      </c>
      <c r="BJ420" s="16" t="s">
        <v>85</v>
      </c>
      <c r="BK420" s="246">
        <f>ROUND(I420*H420,2)</f>
        <v>0</v>
      </c>
      <c r="BL420" s="16" t="s">
        <v>236</v>
      </c>
      <c r="BM420" s="245" t="s">
        <v>797</v>
      </c>
    </row>
    <row r="421" s="13" customFormat="1">
      <c r="A421" s="13"/>
      <c r="B421" s="247"/>
      <c r="C421" s="248"/>
      <c r="D421" s="249" t="s">
        <v>167</v>
      </c>
      <c r="E421" s="250" t="s">
        <v>1</v>
      </c>
      <c r="F421" s="251" t="s">
        <v>788</v>
      </c>
      <c r="G421" s="248"/>
      <c r="H421" s="252">
        <v>274.60000000000002</v>
      </c>
      <c r="I421" s="253"/>
      <c r="J421" s="248"/>
      <c r="K421" s="248"/>
      <c r="L421" s="254"/>
      <c r="M421" s="255"/>
      <c r="N421" s="256"/>
      <c r="O421" s="256"/>
      <c r="P421" s="256"/>
      <c r="Q421" s="256"/>
      <c r="R421" s="256"/>
      <c r="S421" s="256"/>
      <c r="T421" s="257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58" t="s">
        <v>167</v>
      </c>
      <c r="AU421" s="258" t="s">
        <v>87</v>
      </c>
      <c r="AV421" s="13" t="s">
        <v>87</v>
      </c>
      <c r="AW421" s="13" t="s">
        <v>33</v>
      </c>
      <c r="AX421" s="13" t="s">
        <v>77</v>
      </c>
      <c r="AY421" s="258" t="s">
        <v>158</v>
      </c>
    </row>
    <row r="422" s="13" customFormat="1">
      <c r="A422" s="13"/>
      <c r="B422" s="247"/>
      <c r="C422" s="248"/>
      <c r="D422" s="249" t="s">
        <v>167</v>
      </c>
      <c r="E422" s="250" t="s">
        <v>1</v>
      </c>
      <c r="F422" s="251" t="s">
        <v>793</v>
      </c>
      <c r="G422" s="248"/>
      <c r="H422" s="252">
        <v>45.770000000000003</v>
      </c>
      <c r="I422" s="253"/>
      <c r="J422" s="248"/>
      <c r="K422" s="248"/>
      <c r="L422" s="254"/>
      <c r="M422" s="255"/>
      <c r="N422" s="256"/>
      <c r="O422" s="256"/>
      <c r="P422" s="256"/>
      <c r="Q422" s="256"/>
      <c r="R422" s="256"/>
      <c r="S422" s="256"/>
      <c r="T422" s="257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58" t="s">
        <v>167</v>
      </c>
      <c r="AU422" s="258" t="s">
        <v>87</v>
      </c>
      <c r="AV422" s="13" t="s">
        <v>87</v>
      </c>
      <c r="AW422" s="13" t="s">
        <v>33</v>
      </c>
      <c r="AX422" s="13" t="s">
        <v>77</v>
      </c>
      <c r="AY422" s="258" t="s">
        <v>158</v>
      </c>
    </row>
    <row r="423" s="13" customFormat="1">
      <c r="A423" s="13"/>
      <c r="B423" s="247"/>
      <c r="C423" s="248"/>
      <c r="D423" s="249" t="s">
        <v>167</v>
      </c>
      <c r="E423" s="250" t="s">
        <v>1</v>
      </c>
      <c r="F423" s="251" t="s">
        <v>798</v>
      </c>
      <c r="G423" s="248"/>
      <c r="H423" s="252">
        <v>-101</v>
      </c>
      <c r="I423" s="253"/>
      <c r="J423" s="248"/>
      <c r="K423" s="248"/>
      <c r="L423" s="254"/>
      <c r="M423" s="255"/>
      <c r="N423" s="256"/>
      <c r="O423" s="256"/>
      <c r="P423" s="256"/>
      <c r="Q423" s="256"/>
      <c r="R423" s="256"/>
      <c r="S423" s="256"/>
      <c r="T423" s="257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58" t="s">
        <v>167</v>
      </c>
      <c r="AU423" s="258" t="s">
        <v>87</v>
      </c>
      <c r="AV423" s="13" t="s">
        <v>87</v>
      </c>
      <c r="AW423" s="13" t="s">
        <v>33</v>
      </c>
      <c r="AX423" s="13" t="s">
        <v>77</v>
      </c>
      <c r="AY423" s="258" t="s">
        <v>158</v>
      </c>
    </row>
    <row r="424" s="14" customFormat="1">
      <c r="A424" s="14"/>
      <c r="B424" s="269"/>
      <c r="C424" s="270"/>
      <c r="D424" s="249" t="s">
        <v>167</v>
      </c>
      <c r="E424" s="271" t="s">
        <v>1</v>
      </c>
      <c r="F424" s="272" t="s">
        <v>257</v>
      </c>
      <c r="G424" s="270"/>
      <c r="H424" s="273">
        <v>219.37000000000001</v>
      </c>
      <c r="I424" s="274"/>
      <c r="J424" s="270"/>
      <c r="K424" s="270"/>
      <c r="L424" s="275"/>
      <c r="M424" s="276"/>
      <c r="N424" s="277"/>
      <c r="O424" s="277"/>
      <c r="P424" s="277"/>
      <c r="Q424" s="277"/>
      <c r="R424" s="277"/>
      <c r="S424" s="277"/>
      <c r="T424" s="278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79" t="s">
        <v>167</v>
      </c>
      <c r="AU424" s="279" t="s">
        <v>87</v>
      </c>
      <c r="AV424" s="14" t="s">
        <v>165</v>
      </c>
      <c r="AW424" s="14" t="s">
        <v>33</v>
      </c>
      <c r="AX424" s="14" t="s">
        <v>85</v>
      </c>
      <c r="AY424" s="279" t="s">
        <v>158</v>
      </c>
    </row>
    <row r="425" s="2" customFormat="1" ht="16.5" customHeight="1">
      <c r="A425" s="37"/>
      <c r="B425" s="38"/>
      <c r="C425" s="234" t="s">
        <v>799</v>
      </c>
      <c r="D425" s="234" t="s">
        <v>160</v>
      </c>
      <c r="E425" s="235" t="s">
        <v>800</v>
      </c>
      <c r="F425" s="236" t="s">
        <v>801</v>
      </c>
      <c r="G425" s="237" t="s">
        <v>163</v>
      </c>
      <c r="H425" s="238">
        <v>101</v>
      </c>
      <c r="I425" s="239"/>
      <c r="J425" s="240">
        <f>ROUND(I425*H425,2)</f>
        <v>0</v>
      </c>
      <c r="K425" s="236" t="s">
        <v>1</v>
      </c>
      <c r="L425" s="43"/>
      <c r="M425" s="241" t="s">
        <v>1</v>
      </c>
      <c r="N425" s="242" t="s">
        <v>42</v>
      </c>
      <c r="O425" s="90"/>
      <c r="P425" s="243">
        <f>O425*H425</f>
        <v>0</v>
      </c>
      <c r="Q425" s="243">
        <v>0</v>
      </c>
      <c r="R425" s="243">
        <f>Q425*H425</f>
        <v>0</v>
      </c>
      <c r="S425" s="243">
        <v>0</v>
      </c>
      <c r="T425" s="244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245" t="s">
        <v>236</v>
      </c>
      <c r="AT425" s="245" t="s">
        <v>160</v>
      </c>
      <c r="AU425" s="245" t="s">
        <v>87</v>
      </c>
      <c r="AY425" s="16" t="s">
        <v>158</v>
      </c>
      <c r="BE425" s="246">
        <f>IF(N425="základní",J425,0)</f>
        <v>0</v>
      </c>
      <c r="BF425" s="246">
        <f>IF(N425="snížená",J425,0)</f>
        <v>0</v>
      </c>
      <c r="BG425" s="246">
        <f>IF(N425="zákl. přenesená",J425,0)</f>
        <v>0</v>
      </c>
      <c r="BH425" s="246">
        <f>IF(N425="sníž. přenesená",J425,0)</f>
        <v>0</v>
      </c>
      <c r="BI425" s="246">
        <f>IF(N425="nulová",J425,0)</f>
        <v>0</v>
      </c>
      <c r="BJ425" s="16" t="s">
        <v>85</v>
      </c>
      <c r="BK425" s="246">
        <f>ROUND(I425*H425,2)</f>
        <v>0</v>
      </c>
      <c r="BL425" s="16" t="s">
        <v>236</v>
      </c>
      <c r="BM425" s="245" t="s">
        <v>802</v>
      </c>
    </row>
    <row r="426" s="13" customFormat="1">
      <c r="A426" s="13"/>
      <c r="B426" s="247"/>
      <c r="C426" s="248"/>
      <c r="D426" s="249" t="s">
        <v>167</v>
      </c>
      <c r="E426" s="250" t="s">
        <v>1</v>
      </c>
      <c r="F426" s="251" t="s">
        <v>803</v>
      </c>
      <c r="G426" s="248"/>
      <c r="H426" s="252">
        <v>101</v>
      </c>
      <c r="I426" s="253"/>
      <c r="J426" s="248"/>
      <c r="K426" s="248"/>
      <c r="L426" s="254"/>
      <c r="M426" s="284"/>
      <c r="N426" s="285"/>
      <c r="O426" s="285"/>
      <c r="P426" s="285"/>
      <c r="Q426" s="285"/>
      <c r="R426" s="285"/>
      <c r="S426" s="285"/>
      <c r="T426" s="286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58" t="s">
        <v>167</v>
      </c>
      <c r="AU426" s="258" t="s">
        <v>87</v>
      </c>
      <c r="AV426" s="13" t="s">
        <v>87</v>
      </c>
      <c r="AW426" s="13" t="s">
        <v>33</v>
      </c>
      <c r="AX426" s="13" t="s">
        <v>85</v>
      </c>
      <c r="AY426" s="258" t="s">
        <v>158</v>
      </c>
    </row>
    <row r="427" s="2" customFormat="1" ht="6.96" customHeight="1">
      <c r="A427" s="37"/>
      <c r="B427" s="65"/>
      <c r="C427" s="66"/>
      <c r="D427" s="66"/>
      <c r="E427" s="66"/>
      <c r="F427" s="66"/>
      <c r="G427" s="66"/>
      <c r="H427" s="66"/>
      <c r="I427" s="182"/>
      <c r="J427" s="66"/>
      <c r="K427" s="66"/>
      <c r="L427" s="43"/>
      <c r="M427" s="37"/>
      <c r="O427" s="37"/>
      <c r="P427" s="37"/>
      <c r="Q427" s="37"/>
      <c r="R427" s="37"/>
      <c r="S427" s="37"/>
      <c r="T427" s="37"/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</row>
  </sheetData>
  <sheetProtection sheet="1" autoFilter="0" formatColumns="0" formatRows="0" objects="1" scenarios="1" spinCount="100000" saltValue="vPj4CxgkdUlo6swq6TMl3mWTVBKTO74jg7PTru4ZxfpxurLkRw98K4nwJd7OhJGQPd3h530G8f/m9js9aqwbfA==" hashValue="EErHdZxffk3ZkIIeohcE77WjAo/2Q15B92O2tCkBDXrhEONsVK9+DxzSO3OxdppQtnNRgm6yNiq4rYHL62hoTQ==" algorithmName="SHA-512" password="CC35"/>
  <autoFilter ref="C135:K426"/>
  <mergeCells count="9">
    <mergeCell ref="E7:H7"/>
    <mergeCell ref="E9:H9"/>
    <mergeCell ref="E18:H18"/>
    <mergeCell ref="E27:H27"/>
    <mergeCell ref="E85:H85"/>
    <mergeCell ref="E87:H87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87</v>
      </c>
    </row>
    <row r="4" hidden="1" s="1" customFormat="1" ht="24.96" customHeight="1">
      <c r="B4" s="19"/>
      <c r="D4" s="139" t="s">
        <v>115</v>
      </c>
      <c r="I4" s="135"/>
      <c r="L4" s="19"/>
      <c r="M4" s="140" t="s">
        <v>10</v>
      </c>
      <c r="AT4" s="16" t="s">
        <v>4</v>
      </c>
    </row>
    <row r="5" hidden="1" s="1" customFormat="1" ht="6.96" customHeight="1">
      <c r="B5" s="19"/>
      <c r="I5" s="135"/>
      <c r="L5" s="19"/>
    </row>
    <row r="6" hidden="1" s="1" customFormat="1" ht="12" customHeight="1">
      <c r="B6" s="19"/>
      <c r="D6" s="141" t="s">
        <v>16</v>
      </c>
      <c r="I6" s="135"/>
      <c r="L6" s="19"/>
    </row>
    <row r="7" hidden="1" s="1" customFormat="1" ht="16.5" customHeight="1">
      <c r="B7" s="19"/>
      <c r="E7" s="142" t="str">
        <f>'Rekapitulace stavby'!K6</f>
        <v>Rekostrukce a vybavení odborných učeben na ZŠ Družba - stavba</v>
      </c>
      <c r="F7" s="141"/>
      <c r="G7" s="141"/>
      <c r="H7" s="141"/>
      <c r="I7" s="135"/>
      <c r="L7" s="19"/>
    </row>
    <row r="8" hidden="1" s="2" customFormat="1" ht="12" customHeight="1">
      <c r="A8" s="37"/>
      <c r="B8" s="43"/>
      <c r="C8" s="37"/>
      <c r="D8" s="141" t="s">
        <v>116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4" t="s">
        <v>804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41" t="s">
        <v>18</v>
      </c>
      <c r="E11" s="37"/>
      <c r="F11" s="145" t="s">
        <v>19</v>
      </c>
      <c r="G11" s="37"/>
      <c r="H11" s="37"/>
      <c r="I11" s="146" t="s">
        <v>20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41" t="s">
        <v>21</v>
      </c>
      <c r="E12" s="37"/>
      <c r="F12" s="145" t="s">
        <v>22</v>
      </c>
      <c r="G12" s="37"/>
      <c r="H12" s="37"/>
      <c r="I12" s="146" t="s">
        <v>23</v>
      </c>
      <c r="J12" s="147" t="str">
        <f>'Rekapitulace stavby'!AN8</f>
        <v>28. 2. 2019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1" t="s">
        <v>25</v>
      </c>
      <c r="E14" s="37"/>
      <c r="F14" s="37"/>
      <c r="G14" s="37"/>
      <c r="H14" s="37"/>
      <c r="I14" s="146" t="s">
        <v>26</v>
      </c>
      <c r="J14" s="145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5" t="s">
        <v>27</v>
      </c>
      <c r="F15" s="37"/>
      <c r="G15" s="37"/>
      <c r="H15" s="37"/>
      <c r="I15" s="146" t="s">
        <v>28</v>
      </c>
      <c r="J15" s="145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41" t="s">
        <v>29</v>
      </c>
      <c r="E17" s="37"/>
      <c r="F17" s="37"/>
      <c r="G17" s="37"/>
      <c r="H17" s="37"/>
      <c r="I17" s="146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5"/>
      <c r="G18" s="145"/>
      <c r="H18" s="145"/>
      <c r="I18" s="146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41" t="s">
        <v>31</v>
      </c>
      <c r="E20" s="37"/>
      <c r="F20" s="37"/>
      <c r="G20" s="37"/>
      <c r="H20" s="37"/>
      <c r="I20" s="146" t="s">
        <v>26</v>
      </c>
      <c r="J20" s="145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5" t="s">
        <v>32</v>
      </c>
      <c r="F21" s="37"/>
      <c r="G21" s="37"/>
      <c r="H21" s="37"/>
      <c r="I21" s="146" t="s">
        <v>28</v>
      </c>
      <c r="J21" s="145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41" t="s">
        <v>34</v>
      </c>
      <c r="E23" s="37"/>
      <c r="F23" s="37"/>
      <c r="G23" s="37"/>
      <c r="H23" s="37"/>
      <c r="I23" s="146" t="s">
        <v>26</v>
      </c>
      <c r="J23" s="145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5" t="s">
        <v>35</v>
      </c>
      <c r="F24" s="37"/>
      <c r="G24" s="37"/>
      <c r="H24" s="37"/>
      <c r="I24" s="146" t="s">
        <v>28</v>
      </c>
      <c r="J24" s="145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41" t="s">
        <v>36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55" t="s">
        <v>37</v>
      </c>
      <c r="E30" s="37"/>
      <c r="F30" s="37"/>
      <c r="G30" s="37"/>
      <c r="H30" s="37"/>
      <c r="I30" s="143"/>
      <c r="J30" s="156">
        <f>ROUND(J126,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7" t="s">
        <v>39</v>
      </c>
      <c r="G32" s="37"/>
      <c r="H32" s="37"/>
      <c r="I32" s="158" t="s">
        <v>38</v>
      </c>
      <c r="J32" s="157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9" t="s">
        <v>41</v>
      </c>
      <c r="E33" s="141" t="s">
        <v>42</v>
      </c>
      <c r="F33" s="160">
        <f>ROUND((SUM(BE126:BE221)),  2)</f>
        <v>0</v>
      </c>
      <c r="G33" s="37"/>
      <c r="H33" s="37"/>
      <c r="I33" s="161">
        <v>0.20999999999999999</v>
      </c>
      <c r="J33" s="160">
        <f>ROUND(((SUM(BE126:BE221))*I33),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41" t="s">
        <v>43</v>
      </c>
      <c r="F34" s="160">
        <f>ROUND((SUM(BF126:BF221)),  2)</f>
        <v>0</v>
      </c>
      <c r="G34" s="37"/>
      <c r="H34" s="37"/>
      <c r="I34" s="161">
        <v>0.14999999999999999</v>
      </c>
      <c r="J34" s="160">
        <f>ROUND(((SUM(BF126:BF221))*I34),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44</v>
      </c>
      <c r="F35" s="160">
        <f>ROUND((SUM(BG126:BG221)),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45</v>
      </c>
      <c r="F36" s="160">
        <f>ROUND((SUM(BH126:BH221)),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46</v>
      </c>
      <c r="F37" s="160">
        <f>ROUND((SUM(BI126:BI221)),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62"/>
      <c r="D39" s="163" t="s">
        <v>47</v>
      </c>
      <c r="E39" s="164"/>
      <c r="F39" s="164"/>
      <c r="G39" s="165" t="s">
        <v>48</v>
      </c>
      <c r="H39" s="166" t="s">
        <v>49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I41" s="135"/>
      <c r="L41" s="19"/>
    </row>
    <row r="42" hidden="1" s="1" customFormat="1" ht="14.4" customHeight="1">
      <c r="B42" s="19"/>
      <c r="I42" s="135"/>
      <c r="L42" s="19"/>
    </row>
    <row r="43" hidden="1" s="1" customFormat="1" ht="14.4" customHeight="1">
      <c r="B43" s="19"/>
      <c r="I43" s="135"/>
      <c r="L43" s="19"/>
    </row>
    <row r="44" hidden="1" s="1" customFormat="1" ht="14.4" customHeight="1">
      <c r="B44" s="19"/>
      <c r="I44" s="135"/>
      <c r="L44" s="19"/>
    </row>
    <row r="45" hidden="1" s="1" customFormat="1" ht="14.4" customHeight="1">
      <c r="B45" s="19"/>
      <c r="I45" s="135"/>
      <c r="L45" s="19"/>
    </row>
    <row r="46" hidden="1" s="1" customFormat="1" ht="14.4" customHeight="1">
      <c r="B46" s="19"/>
      <c r="I46" s="135"/>
      <c r="L46" s="19"/>
    </row>
    <row r="47" hidden="1" s="1" customFormat="1" ht="14.4" customHeight="1">
      <c r="B47" s="19"/>
      <c r="I47" s="135"/>
      <c r="L47" s="19"/>
    </row>
    <row r="48" hidden="1" s="1" customFormat="1" ht="14.4" customHeight="1">
      <c r="B48" s="19"/>
      <c r="I48" s="135"/>
      <c r="L48" s="19"/>
    </row>
    <row r="49" hidden="1" s="1" customFormat="1" ht="14.4" customHeight="1">
      <c r="B49" s="19"/>
      <c r="I49" s="135"/>
      <c r="L49" s="19"/>
    </row>
    <row r="50" hidden="1" s="2" customFormat="1" ht="14.4" customHeight="1">
      <c r="B50" s="62"/>
      <c r="D50" s="170" t="s">
        <v>50</v>
      </c>
      <c r="E50" s="171"/>
      <c r="F50" s="171"/>
      <c r="G50" s="170" t="s">
        <v>51</v>
      </c>
      <c r="H50" s="171"/>
      <c r="I50" s="172"/>
      <c r="J50" s="171"/>
      <c r="K50" s="171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52</v>
      </c>
      <c r="E61" s="174"/>
      <c r="F61" s="175" t="s">
        <v>53</v>
      </c>
      <c r="G61" s="173" t="s">
        <v>52</v>
      </c>
      <c r="H61" s="174"/>
      <c r="I61" s="176"/>
      <c r="J61" s="177" t="s">
        <v>53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0" t="s">
        <v>54</v>
      </c>
      <c r="E65" s="178"/>
      <c r="F65" s="178"/>
      <c r="G65" s="170" t="s">
        <v>55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52</v>
      </c>
      <c r="E76" s="174"/>
      <c r="F76" s="175" t="s">
        <v>53</v>
      </c>
      <c r="G76" s="173" t="s">
        <v>52</v>
      </c>
      <c r="H76" s="174"/>
      <c r="I76" s="176"/>
      <c r="J76" s="177" t="s">
        <v>53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118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Rekostrukce a vybavení odborných učeben na ZŠ Družba - stavba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002 - Zdravotechnika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>Karviná</v>
      </c>
      <c r="G89" s="39"/>
      <c r="H89" s="39"/>
      <c r="I89" s="146" t="s">
        <v>23</v>
      </c>
      <c r="J89" s="78" t="str">
        <f>IF(J12="","",J12)</f>
        <v>28. 2. 2019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Statutární město Karviná</v>
      </c>
      <c r="G91" s="39"/>
      <c r="H91" s="39"/>
      <c r="I91" s="146" t="s">
        <v>31</v>
      </c>
      <c r="J91" s="35" t="str">
        <f>E21</f>
        <v>ATRIS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146" t="s">
        <v>34</v>
      </c>
      <c r="J92" s="35" t="str">
        <f>E24</f>
        <v>Barbora Kyšková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119</v>
      </c>
      <c r="D94" s="188"/>
      <c r="E94" s="188"/>
      <c r="F94" s="188"/>
      <c r="G94" s="188"/>
      <c r="H94" s="188"/>
      <c r="I94" s="189"/>
      <c r="J94" s="190" t="s">
        <v>120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121</v>
      </c>
      <c r="D96" s="39"/>
      <c r="E96" s="39"/>
      <c r="F96" s="39"/>
      <c r="G96" s="39"/>
      <c r="H96" s="39"/>
      <c r="I96" s="143"/>
      <c r="J96" s="109">
        <f>J126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122</v>
      </c>
    </row>
    <row r="97" s="9" customFormat="1" ht="24.96" customHeight="1">
      <c r="A97" s="9"/>
      <c r="B97" s="192"/>
      <c r="C97" s="193"/>
      <c r="D97" s="194" t="s">
        <v>123</v>
      </c>
      <c r="E97" s="195"/>
      <c r="F97" s="195"/>
      <c r="G97" s="195"/>
      <c r="H97" s="195"/>
      <c r="I97" s="196"/>
      <c r="J97" s="197">
        <f>J127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127</v>
      </c>
      <c r="E98" s="202"/>
      <c r="F98" s="202"/>
      <c r="G98" s="202"/>
      <c r="H98" s="202"/>
      <c r="I98" s="203"/>
      <c r="J98" s="204">
        <f>J128</f>
        <v>0</v>
      </c>
      <c r="K98" s="200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200"/>
      <c r="D99" s="201" t="s">
        <v>805</v>
      </c>
      <c r="E99" s="202"/>
      <c r="F99" s="202"/>
      <c r="G99" s="202"/>
      <c r="H99" s="202"/>
      <c r="I99" s="203"/>
      <c r="J99" s="204">
        <f>J134</f>
        <v>0</v>
      </c>
      <c r="K99" s="200"/>
      <c r="L99" s="20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200"/>
      <c r="D100" s="201" t="s">
        <v>129</v>
      </c>
      <c r="E100" s="202"/>
      <c r="F100" s="202"/>
      <c r="G100" s="202"/>
      <c r="H100" s="202"/>
      <c r="I100" s="203"/>
      <c r="J100" s="204">
        <f>J137</f>
        <v>0</v>
      </c>
      <c r="K100" s="200"/>
      <c r="L100" s="20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9"/>
      <c r="C101" s="200"/>
      <c r="D101" s="201" t="s">
        <v>130</v>
      </c>
      <c r="E101" s="202"/>
      <c r="F101" s="202"/>
      <c r="G101" s="202"/>
      <c r="H101" s="202"/>
      <c r="I101" s="203"/>
      <c r="J101" s="204">
        <f>J145</f>
        <v>0</v>
      </c>
      <c r="K101" s="200"/>
      <c r="L101" s="20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92"/>
      <c r="C102" s="193"/>
      <c r="D102" s="194" t="s">
        <v>131</v>
      </c>
      <c r="E102" s="195"/>
      <c r="F102" s="195"/>
      <c r="G102" s="195"/>
      <c r="H102" s="195"/>
      <c r="I102" s="196"/>
      <c r="J102" s="197">
        <f>J148</f>
        <v>0</v>
      </c>
      <c r="K102" s="193"/>
      <c r="L102" s="198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9"/>
      <c r="C103" s="200"/>
      <c r="D103" s="201" t="s">
        <v>806</v>
      </c>
      <c r="E103" s="202"/>
      <c r="F103" s="202"/>
      <c r="G103" s="202"/>
      <c r="H103" s="202"/>
      <c r="I103" s="203"/>
      <c r="J103" s="204">
        <f>J149</f>
        <v>0</v>
      </c>
      <c r="K103" s="200"/>
      <c r="L103" s="20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9"/>
      <c r="C104" s="200"/>
      <c r="D104" s="201" t="s">
        <v>133</v>
      </c>
      <c r="E104" s="202"/>
      <c r="F104" s="202"/>
      <c r="G104" s="202"/>
      <c r="H104" s="202"/>
      <c r="I104" s="203"/>
      <c r="J104" s="204">
        <f>J161</f>
        <v>0</v>
      </c>
      <c r="K104" s="200"/>
      <c r="L104" s="20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9"/>
      <c r="C105" s="200"/>
      <c r="D105" s="201" t="s">
        <v>807</v>
      </c>
      <c r="E105" s="202"/>
      <c r="F105" s="202"/>
      <c r="G105" s="202"/>
      <c r="H105" s="202"/>
      <c r="I105" s="203"/>
      <c r="J105" s="204">
        <f>J170</f>
        <v>0</v>
      </c>
      <c r="K105" s="200"/>
      <c r="L105" s="20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9"/>
      <c r="C106" s="200"/>
      <c r="D106" s="201" t="s">
        <v>808</v>
      </c>
      <c r="E106" s="202"/>
      <c r="F106" s="202"/>
      <c r="G106" s="202"/>
      <c r="H106" s="202"/>
      <c r="I106" s="203"/>
      <c r="J106" s="204">
        <f>J181</f>
        <v>0</v>
      </c>
      <c r="K106" s="200"/>
      <c r="L106" s="20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143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65"/>
      <c r="C108" s="66"/>
      <c r="D108" s="66"/>
      <c r="E108" s="66"/>
      <c r="F108" s="66"/>
      <c r="G108" s="66"/>
      <c r="H108" s="66"/>
      <c r="I108" s="182"/>
      <c r="J108" s="66"/>
      <c r="K108" s="66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7"/>
      <c r="C112" s="68"/>
      <c r="D112" s="68"/>
      <c r="E112" s="68"/>
      <c r="F112" s="68"/>
      <c r="G112" s="68"/>
      <c r="H112" s="68"/>
      <c r="I112" s="185"/>
      <c r="J112" s="68"/>
      <c r="K112" s="68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143</v>
      </c>
      <c r="D113" s="39"/>
      <c r="E113" s="39"/>
      <c r="F113" s="39"/>
      <c r="G113" s="39"/>
      <c r="H113" s="39"/>
      <c r="I113" s="143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143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143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186" t="str">
        <f>E7</f>
        <v>Rekostrukce a vybavení odborných učeben na ZŠ Družba - stavba</v>
      </c>
      <c r="F116" s="31"/>
      <c r="G116" s="31"/>
      <c r="H116" s="31"/>
      <c r="I116" s="143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116</v>
      </c>
      <c r="D117" s="39"/>
      <c r="E117" s="39"/>
      <c r="F117" s="39"/>
      <c r="G117" s="39"/>
      <c r="H117" s="39"/>
      <c r="I117" s="143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E9</f>
        <v>002 - Zdravotechnika</v>
      </c>
      <c r="F118" s="39"/>
      <c r="G118" s="39"/>
      <c r="H118" s="39"/>
      <c r="I118" s="143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143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21</v>
      </c>
      <c r="D120" s="39"/>
      <c r="E120" s="39"/>
      <c r="F120" s="26" t="str">
        <f>F12</f>
        <v>Karviná</v>
      </c>
      <c r="G120" s="39"/>
      <c r="H120" s="39"/>
      <c r="I120" s="146" t="s">
        <v>23</v>
      </c>
      <c r="J120" s="78" t="str">
        <f>IF(J12="","",J12)</f>
        <v>28. 2. 2019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143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25</v>
      </c>
      <c r="D122" s="39"/>
      <c r="E122" s="39"/>
      <c r="F122" s="26" t="str">
        <f>E15</f>
        <v>Statutární město Karviná</v>
      </c>
      <c r="G122" s="39"/>
      <c r="H122" s="39"/>
      <c r="I122" s="146" t="s">
        <v>31</v>
      </c>
      <c r="J122" s="35" t="str">
        <f>E21</f>
        <v>ATRIS s.r.o.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29</v>
      </c>
      <c r="D123" s="39"/>
      <c r="E123" s="39"/>
      <c r="F123" s="26" t="str">
        <f>IF(E18="","",E18)</f>
        <v>Vyplň údaj</v>
      </c>
      <c r="G123" s="39"/>
      <c r="H123" s="39"/>
      <c r="I123" s="146" t="s">
        <v>34</v>
      </c>
      <c r="J123" s="35" t="str">
        <f>E24</f>
        <v>Barbora Kyšková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143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206"/>
      <c r="B125" s="207"/>
      <c r="C125" s="208" t="s">
        <v>144</v>
      </c>
      <c r="D125" s="209" t="s">
        <v>62</v>
      </c>
      <c r="E125" s="209" t="s">
        <v>58</v>
      </c>
      <c r="F125" s="209" t="s">
        <v>59</v>
      </c>
      <c r="G125" s="209" t="s">
        <v>145</v>
      </c>
      <c r="H125" s="209" t="s">
        <v>146</v>
      </c>
      <c r="I125" s="210" t="s">
        <v>147</v>
      </c>
      <c r="J125" s="209" t="s">
        <v>120</v>
      </c>
      <c r="K125" s="211" t="s">
        <v>148</v>
      </c>
      <c r="L125" s="212"/>
      <c r="M125" s="99" t="s">
        <v>1</v>
      </c>
      <c r="N125" s="100" t="s">
        <v>41</v>
      </c>
      <c r="O125" s="100" t="s">
        <v>149</v>
      </c>
      <c r="P125" s="100" t="s">
        <v>150</v>
      </c>
      <c r="Q125" s="100" t="s">
        <v>151</v>
      </c>
      <c r="R125" s="100" t="s">
        <v>152</v>
      </c>
      <c r="S125" s="100" t="s">
        <v>153</v>
      </c>
      <c r="T125" s="101" t="s">
        <v>154</v>
      </c>
      <c r="U125" s="206"/>
      <c r="V125" s="206"/>
      <c r="W125" s="206"/>
      <c r="X125" s="206"/>
      <c r="Y125" s="206"/>
      <c r="Z125" s="206"/>
      <c r="AA125" s="206"/>
      <c r="AB125" s="206"/>
      <c r="AC125" s="206"/>
      <c r="AD125" s="206"/>
      <c r="AE125" s="206"/>
    </row>
    <row r="126" s="2" customFormat="1" ht="22.8" customHeight="1">
      <c r="A126" s="37"/>
      <c r="B126" s="38"/>
      <c r="C126" s="106" t="s">
        <v>155</v>
      </c>
      <c r="D126" s="39"/>
      <c r="E126" s="39"/>
      <c r="F126" s="39"/>
      <c r="G126" s="39"/>
      <c r="H126" s="39"/>
      <c r="I126" s="143"/>
      <c r="J126" s="213">
        <f>BK126</f>
        <v>0</v>
      </c>
      <c r="K126" s="39"/>
      <c r="L126" s="43"/>
      <c r="M126" s="102"/>
      <c r="N126" s="214"/>
      <c r="O126" s="103"/>
      <c r="P126" s="215">
        <f>P127+P148</f>
        <v>0</v>
      </c>
      <c r="Q126" s="103"/>
      <c r="R126" s="215">
        <f>R127+R148</f>
        <v>0.49242849999999999</v>
      </c>
      <c r="S126" s="103"/>
      <c r="T126" s="216">
        <f>T127+T148</f>
        <v>3.0777000000000001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76</v>
      </c>
      <c r="AU126" s="16" t="s">
        <v>122</v>
      </c>
      <c r="BK126" s="217">
        <f>BK127+BK148</f>
        <v>0</v>
      </c>
    </row>
    <row r="127" s="12" customFormat="1" ht="25.92" customHeight="1">
      <c r="A127" s="12"/>
      <c r="B127" s="218"/>
      <c r="C127" s="219"/>
      <c r="D127" s="220" t="s">
        <v>76</v>
      </c>
      <c r="E127" s="221" t="s">
        <v>156</v>
      </c>
      <c r="F127" s="221" t="s">
        <v>157</v>
      </c>
      <c r="G127" s="219"/>
      <c r="H127" s="219"/>
      <c r="I127" s="222"/>
      <c r="J127" s="223">
        <f>BK127</f>
        <v>0</v>
      </c>
      <c r="K127" s="219"/>
      <c r="L127" s="224"/>
      <c r="M127" s="225"/>
      <c r="N127" s="226"/>
      <c r="O127" s="226"/>
      <c r="P127" s="227">
        <f>P128+P134+P137+P145</f>
        <v>0</v>
      </c>
      <c r="Q127" s="226"/>
      <c r="R127" s="227">
        <f>R128+R134+R137+R145</f>
        <v>0.1589835</v>
      </c>
      <c r="S127" s="226"/>
      <c r="T127" s="228">
        <f>T128+T134+T137+T145</f>
        <v>1.5329999999999999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9" t="s">
        <v>85</v>
      </c>
      <c r="AT127" s="230" t="s">
        <v>76</v>
      </c>
      <c r="AU127" s="230" t="s">
        <v>77</v>
      </c>
      <c r="AY127" s="229" t="s">
        <v>158</v>
      </c>
      <c r="BK127" s="231">
        <f>BK128+BK134+BK137+BK145</f>
        <v>0</v>
      </c>
    </row>
    <row r="128" s="12" customFormat="1" ht="22.8" customHeight="1">
      <c r="A128" s="12"/>
      <c r="B128" s="218"/>
      <c r="C128" s="219"/>
      <c r="D128" s="220" t="s">
        <v>76</v>
      </c>
      <c r="E128" s="232" t="s">
        <v>188</v>
      </c>
      <c r="F128" s="232" t="s">
        <v>232</v>
      </c>
      <c r="G128" s="219"/>
      <c r="H128" s="219"/>
      <c r="I128" s="222"/>
      <c r="J128" s="233">
        <f>BK128</f>
        <v>0</v>
      </c>
      <c r="K128" s="219"/>
      <c r="L128" s="224"/>
      <c r="M128" s="225"/>
      <c r="N128" s="226"/>
      <c r="O128" s="226"/>
      <c r="P128" s="227">
        <f>SUM(P129:P133)</f>
        <v>0</v>
      </c>
      <c r="Q128" s="226"/>
      <c r="R128" s="227">
        <f>SUM(R129:R133)</f>
        <v>0.1589835</v>
      </c>
      <c r="S128" s="226"/>
      <c r="T128" s="228">
        <f>SUM(T129:T133)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9" t="s">
        <v>85</v>
      </c>
      <c r="AT128" s="230" t="s">
        <v>76</v>
      </c>
      <c r="AU128" s="230" t="s">
        <v>85</v>
      </c>
      <c r="AY128" s="229" t="s">
        <v>158</v>
      </c>
      <c r="BK128" s="231">
        <f>SUM(BK129:BK133)</f>
        <v>0</v>
      </c>
    </row>
    <row r="129" s="2" customFormat="1" ht="16.5" customHeight="1">
      <c r="A129" s="37"/>
      <c r="B129" s="38"/>
      <c r="C129" s="234" t="s">
        <v>85</v>
      </c>
      <c r="D129" s="234" t="s">
        <v>160</v>
      </c>
      <c r="E129" s="235" t="s">
        <v>264</v>
      </c>
      <c r="F129" s="236" t="s">
        <v>265</v>
      </c>
      <c r="G129" s="237" t="s">
        <v>163</v>
      </c>
      <c r="H129" s="238">
        <v>1.95</v>
      </c>
      <c r="I129" s="239"/>
      <c r="J129" s="240">
        <f>ROUND(I129*H129,2)</f>
        <v>0</v>
      </c>
      <c r="K129" s="236" t="s">
        <v>164</v>
      </c>
      <c r="L129" s="43"/>
      <c r="M129" s="241" t="s">
        <v>1</v>
      </c>
      <c r="N129" s="242" t="s">
        <v>42</v>
      </c>
      <c r="O129" s="90"/>
      <c r="P129" s="243">
        <f>O129*H129</f>
        <v>0</v>
      </c>
      <c r="Q129" s="243">
        <v>0.040000000000000001</v>
      </c>
      <c r="R129" s="243">
        <f>Q129*H129</f>
        <v>0.078</v>
      </c>
      <c r="S129" s="243">
        <v>0</v>
      </c>
      <c r="T129" s="244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45" t="s">
        <v>165</v>
      </c>
      <c r="AT129" s="245" t="s">
        <v>160</v>
      </c>
      <c r="AU129" s="245" t="s">
        <v>87</v>
      </c>
      <c r="AY129" s="16" t="s">
        <v>158</v>
      </c>
      <c r="BE129" s="246">
        <f>IF(N129="základní",J129,0)</f>
        <v>0</v>
      </c>
      <c r="BF129" s="246">
        <f>IF(N129="snížená",J129,0)</f>
        <v>0</v>
      </c>
      <c r="BG129" s="246">
        <f>IF(N129="zákl. přenesená",J129,0)</f>
        <v>0</v>
      </c>
      <c r="BH129" s="246">
        <f>IF(N129="sníž. přenesená",J129,0)</f>
        <v>0</v>
      </c>
      <c r="BI129" s="246">
        <f>IF(N129="nulová",J129,0)</f>
        <v>0</v>
      </c>
      <c r="BJ129" s="16" t="s">
        <v>85</v>
      </c>
      <c r="BK129" s="246">
        <f>ROUND(I129*H129,2)</f>
        <v>0</v>
      </c>
      <c r="BL129" s="16" t="s">
        <v>165</v>
      </c>
      <c r="BM129" s="245" t="s">
        <v>809</v>
      </c>
    </row>
    <row r="130" s="13" customFormat="1">
      <c r="A130" s="13"/>
      <c r="B130" s="247"/>
      <c r="C130" s="248"/>
      <c r="D130" s="249" t="s">
        <v>167</v>
      </c>
      <c r="E130" s="250" t="s">
        <v>1</v>
      </c>
      <c r="F130" s="251" t="s">
        <v>810</v>
      </c>
      <c r="G130" s="248"/>
      <c r="H130" s="252">
        <v>0.45000000000000001</v>
      </c>
      <c r="I130" s="253"/>
      <c r="J130" s="248"/>
      <c r="K130" s="248"/>
      <c r="L130" s="254"/>
      <c r="M130" s="255"/>
      <c r="N130" s="256"/>
      <c r="O130" s="256"/>
      <c r="P130" s="256"/>
      <c r="Q130" s="256"/>
      <c r="R130" s="256"/>
      <c r="S130" s="256"/>
      <c r="T130" s="25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8" t="s">
        <v>167</v>
      </c>
      <c r="AU130" s="258" t="s">
        <v>87</v>
      </c>
      <c r="AV130" s="13" t="s">
        <v>87</v>
      </c>
      <c r="AW130" s="13" t="s">
        <v>33</v>
      </c>
      <c r="AX130" s="13" t="s">
        <v>77</v>
      </c>
      <c r="AY130" s="258" t="s">
        <v>158</v>
      </c>
    </row>
    <row r="131" s="13" customFormat="1">
      <c r="A131" s="13"/>
      <c r="B131" s="247"/>
      <c r="C131" s="248"/>
      <c r="D131" s="249" t="s">
        <v>167</v>
      </c>
      <c r="E131" s="250" t="s">
        <v>1</v>
      </c>
      <c r="F131" s="251" t="s">
        <v>811</v>
      </c>
      <c r="G131" s="248"/>
      <c r="H131" s="252">
        <v>1.5</v>
      </c>
      <c r="I131" s="253"/>
      <c r="J131" s="248"/>
      <c r="K131" s="248"/>
      <c r="L131" s="254"/>
      <c r="M131" s="255"/>
      <c r="N131" s="256"/>
      <c r="O131" s="256"/>
      <c r="P131" s="256"/>
      <c r="Q131" s="256"/>
      <c r="R131" s="256"/>
      <c r="S131" s="256"/>
      <c r="T131" s="25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8" t="s">
        <v>167</v>
      </c>
      <c r="AU131" s="258" t="s">
        <v>87</v>
      </c>
      <c r="AV131" s="13" t="s">
        <v>87</v>
      </c>
      <c r="AW131" s="13" t="s">
        <v>33</v>
      </c>
      <c r="AX131" s="13" t="s">
        <v>77</v>
      </c>
      <c r="AY131" s="258" t="s">
        <v>158</v>
      </c>
    </row>
    <row r="132" s="14" customFormat="1">
      <c r="A132" s="14"/>
      <c r="B132" s="269"/>
      <c r="C132" s="270"/>
      <c r="D132" s="249" t="s">
        <v>167</v>
      </c>
      <c r="E132" s="271" t="s">
        <v>1</v>
      </c>
      <c r="F132" s="272" t="s">
        <v>257</v>
      </c>
      <c r="G132" s="270"/>
      <c r="H132" s="273">
        <v>1.95</v>
      </c>
      <c r="I132" s="274"/>
      <c r="J132" s="270"/>
      <c r="K132" s="270"/>
      <c r="L132" s="275"/>
      <c r="M132" s="276"/>
      <c r="N132" s="277"/>
      <c r="O132" s="277"/>
      <c r="P132" s="277"/>
      <c r="Q132" s="277"/>
      <c r="R132" s="277"/>
      <c r="S132" s="277"/>
      <c r="T132" s="27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79" t="s">
        <v>167</v>
      </c>
      <c r="AU132" s="279" t="s">
        <v>87</v>
      </c>
      <c r="AV132" s="14" t="s">
        <v>165</v>
      </c>
      <c r="AW132" s="14" t="s">
        <v>33</v>
      </c>
      <c r="AX132" s="14" t="s">
        <v>85</v>
      </c>
      <c r="AY132" s="279" t="s">
        <v>158</v>
      </c>
    </row>
    <row r="133" s="2" customFormat="1" ht="21.75" customHeight="1">
      <c r="A133" s="37"/>
      <c r="B133" s="38"/>
      <c r="C133" s="234" t="s">
        <v>87</v>
      </c>
      <c r="D133" s="234" t="s">
        <v>160</v>
      </c>
      <c r="E133" s="235" t="s">
        <v>288</v>
      </c>
      <c r="F133" s="236" t="s">
        <v>289</v>
      </c>
      <c r="G133" s="237" t="s">
        <v>163</v>
      </c>
      <c r="H133" s="238">
        <v>1.95</v>
      </c>
      <c r="I133" s="239"/>
      <c r="J133" s="240">
        <f>ROUND(I133*H133,2)</f>
        <v>0</v>
      </c>
      <c r="K133" s="236" t="s">
        <v>164</v>
      </c>
      <c r="L133" s="43"/>
      <c r="M133" s="241" t="s">
        <v>1</v>
      </c>
      <c r="N133" s="242" t="s">
        <v>42</v>
      </c>
      <c r="O133" s="90"/>
      <c r="P133" s="243">
        <f>O133*H133</f>
        <v>0</v>
      </c>
      <c r="Q133" s="243">
        <v>0.041529999999999997</v>
      </c>
      <c r="R133" s="243">
        <f>Q133*H133</f>
        <v>0.0809835</v>
      </c>
      <c r="S133" s="243">
        <v>0</v>
      </c>
      <c r="T133" s="244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45" t="s">
        <v>165</v>
      </c>
      <c r="AT133" s="245" t="s">
        <v>160</v>
      </c>
      <c r="AU133" s="245" t="s">
        <v>87</v>
      </c>
      <c r="AY133" s="16" t="s">
        <v>158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16" t="s">
        <v>85</v>
      </c>
      <c r="BK133" s="246">
        <f>ROUND(I133*H133,2)</f>
        <v>0</v>
      </c>
      <c r="BL133" s="16" t="s">
        <v>165</v>
      </c>
      <c r="BM133" s="245" t="s">
        <v>812</v>
      </c>
    </row>
    <row r="134" s="12" customFormat="1" ht="22.8" customHeight="1">
      <c r="A134" s="12"/>
      <c r="B134" s="218"/>
      <c r="C134" s="219"/>
      <c r="D134" s="220" t="s">
        <v>76</v>
      </c>
      <c r="E134" s="232" t="s">
        <v>205</v>
      </c>
      <c r="F134" s="232" t="s">
        <v>813</v>
      </c>
      <c r="G134" s="219"/>
      <c r="H134" s="219"/>
      <c r="I134" s="222"/>
      <c r="J134" s="233">
        <f>BK134</f>
        <v>0</v>
      </c>
      <c r="K134" s="219"/>
      <c r="L134" s="224"/>
      <c r="M134" s="225"/>
      <c r="N134" s="226"/>
      <c r="O134" s="226"/>
      <c r="P134" s="227">
        <f>SUM(P135:P136)</f>
        <v>0</v>
      </c>
      <c r="Q134" s="226"/>
      <c r="R134" s="227">
        <f>SUM(R135:R136)</f>
        <v>0</v>
      </c>
      <c r="S134" s="226"/>
      <c r="T134" s="228">
        <f>SUM(T135:T136)</f>
        <v>1.5329999999999999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9" t="s">
        <v>85</v>
      </c>
      <c r="AT134" s="230" t="s">
        <v>76</v>
      </c>
      <c r="AU134" s="230" t="s">
        <v>85</v>
      </c>
      <c r="AY134" s="229" t="s">
        <v>158</v>
      </c>
      <c r="BK134" s="231">
        <f>SUM(BK135:BK136)</f>
        <v>0</v>
      </c>
    </row>
    <row r="135" s="2" customFormat="1" ht="21.75" customHeight="1">
      <c r="A135" s="37"/>
      <c r="B135" s="38"/>
      <c r="C135" s="234" t="s">
        <v>172</v>
      </c>
      <c r="D135" s="234" t="s">
        <v>160</v>
      </c>
      <c r="E135" s="235" t="s">
        <v>814</v>
      </c>
      <c r="F135" s="236" t="s">
        <v>815</v>
      </c>
      <c r="G135" s="237" t="s">
        <v>192</v>
      </c>
      <c r="H135" s="238">
        <v>6</v>
      </c>
      <c r="I135" s="239"/>
      <c r="J135" s="240">
        <f>ROUND(I135*H135,2)</f>
        <v>0</v>
      </c>
      <c r="K135" s="236" t="s">
        <v>164</v>
      </c>
      <c r="L135" s="43"/>
      <c r="M135" s="241" t="s">
        <v>1</v>
      </c>
      <c r="N135" s="242" t="s">
        <v>42</v>
      </c>
      <c r="O135" s="90"/>
      <c r="P135" s="243">
        <f>O135*H135</f>
        <v>0</v>
      </c>
      <c r="Q135" s="243">
        <v>0</v>
      </c>
      <c r="R135" s="243">
        <f>Q135*H135</f>
        <v>0</v>
      </c>
      <c r="S135" s="243">
        <v>0.080000000000000002</v>
      </c>
      <c r="T135" s="244">
        <f>S135*H135</f>
        <v>0.47999999999999998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45" t="s">
        <v>165</v>
      </c>
      <c r="AT135" s="245" t="s">
        <v>160</v>
      </c>
      <c r="AU135" s="245" t="s">
        <v>87</v>
      </c>
      <c r="AY135" s="16" t="s">
        <v>158</v>
      </c>
      <c r="BE135" s="246">
        <f>IF(N135="základní",J135,0)</f>
        <v>0</v>
      </c>
      <c r="BF135" s="246">
        <f>IF(N135="snížená",J135,0)</f>
        <v>0</v>
      </c>
      <c r="BG135" s="246">
        <f>IF(N135="zákl. přenesená",J135,0)</f>
        <v>0</v>
      </c>
      <c r="BH135" s="246">
        <f>IF(N135="sníž. přenesená",J135,0)</f>
        <v>0</v>
      </c>
      <c r="BI135" s="246">
        <f>IF(N135="nulová",J135,0)</f>
        <v>0</v>
      </c>
      <c r="BJ135" s="16" t="s">
        <v>85</v>
      </c>
      <c r="BK135" s="246">
        <f>ROUND(I135*H135,2)</f>
        <v>0</v>
      </c>
      <c r="BL135" s="16" t="s">
        <v>165</v>
      </c>
      <c r="BM135" s="245" t="s">
        <v>816</v>
      </c>
    </row>
    <row r="136" s="2" customFormat="1" ht="21.75" customHeight="1">
      <c r="A136" s="37"/>
      <c r="B136" s="38"/>
      <c r="C136" s="234" t="s">
        <v>165</v>
      </c>
      <c r="D136" s="234" t="s">
        <v>160</v>
      </c>
      <c r="E136" s="235" t="s">
        <v>817</v>
      </c>
      <c r="F136" s="236" t="s">
        <v>818</v>
      </c>
      <c r="G136" s="237" t="s">
        <v>185</v>
      </c>
      <c r="H136" s="238">
        <v>13</v>
      </c>
      <c r="I136" s="239"/>
      <c r="J136" s="240">
        <f>ROUND(I136*H136,2)</f>
        <v>0</v>
      </c>
      <c r="K136" s="236" t="s">
        <v>164</v>
      </c>
      <c r="L136" s="43"/>
      <c r="M136" s="241" t="s">
        <v>1</v>
      </c>
      <c r="N136" s="242" t="s">
        <v>42</v>
      </c>
      <c r="O136" s="90"/>
      <c r="P136" s="243">
        <f>O136*H136</f>
        <v>0</v>
      </c>
      <c r="Q136" s="243">
        <v>0</v>
      </c>
      <c r="R136" s="243">
        <f>Q136*H136</f>
        <v>0</v>
      </c>
      <c r="S136" s="243">
        <v>0.081000000000000003</v>
      </c>
      <c r="T136" s="244">
        <f>S136*H136</f>
        <v>1.0529999999999999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45" t="s">
        <v>165</v>
      </c>
      <c r="AT136" s="245" t="s">
        <v>160</v>
      </c>
      <c r="AU136" s="245" t="s">
        <v>87</v>
      </c>
      <c r="AY136" s="16" t="s">
        <v>158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16" t="s">
        <v>85</v>
      </c>
      <c r="BK136" s="246">
        <f>ROUND(I136*H136,2)</f>
        <v>0</v>
      </c>
      <c r="BL136" s="16" t="s">
        <v>165</v>
      </c>
      <c r="BM136" s="245" t="s">
        <v>819</v>
      </c>
    </row>
    <row r="137" s="12" customFormat="1" ht="22.8" customHeight="1">
      <c r="A137" s="12"/>
      <c r="B137" s="218"/>
      <c r="C137" s="219"/>
      <c r="D137" s="220" t="s">
        <v>76</v>
      </c>
      <c r="E137" s="232" t="s">
        <v>420</v>
      </c>
      <c r="F137" s="232" t="s">
        <v>421</v>
      </c>
      <c r="G137" s="219"/>
      <c r="H137" s="219"/>
      <c r="I137" s="222"/>
      <c r="J137" s="233">
        <f>BK137</f>
        <v>0</v>
      </c>
      <c r="K137" s="219"/>
      <c r="L137" s="224"/>
      <c r="M137" s="225"/>
      <c r="N137" s="226"/>
      <c r="O137" s="226"/>
      <c r="P137" s="227">
        <f>SUM(P138:P144)</f>
        <v>0</v>
      </c>
      <c r="Q137" s="226"/>
      <c r="R137" s="227">
        <f>SUM(R138:R144)</f>
        <v>0</v>
      </c>
      <c r="S137" s="226"/>
      <c r="T137" s="228">
        <f>SUM(T138:T144)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9" t="s">
        <v>85</v>
      </c>
      <c r="AT137" s="230" t="s">
        <v>76</v>
      </c>
      <c r="AU137" s="230" t="s">
        <v>85</v>
      </c>
      <c r="AY137" s="229" t="s">
        <v>158</v>
      </c>
      <c r="BK137" s="231">
        <f>SUM(BK138:BK144)</f>
        <v>0</v>
      </c>
    </row>
    <row r="138" s="2" customFormat="1" ht="21.75" customHeight="1">
      <c r="A138" s="37"/>
      <c r="B138" s="38"/>
      <c r="C138" s="234" t="s">
        <v>182</v>
      </c>
      <c r="D138" s="234" t="s">
        <v>160</v>
      </c>
      <c r="E138" s="235" t="s">
        <v>820</v>
      </c>
      <c r="F138" s="236" t="s">
        <v>821</v>
      </c>
      <c r="G138" s="237" t="s">
        <v>179</v>
      </c>
      <c r="H138" s="238">
        <v>3.0779999999999998</v>
      </c>
      <c r="I138" s="239"/>
      <c r="J138" s="240">
        <f>ROUND(I138*H138,2)</f>
        <v>0</v>
      </c>
      <c r="K138" s="236" t="s">
        <v>164</v>
      </c>
      <c r="L138" s="43"/>
      <c r="M138" s="241" t="s">
        <v>1</v>
      </c>
      <c r="N138" s="242" t="s">
        <v>42</v>
      </c>
      <c r="O138" s="90"/>
      <c r="P138" s="243">
        <f>O138*H138</f>
        <v>0</v>
      </c>
      <c r="Q138" s="243">
        <v>0</v>
      </c>
      <c r="R138" s="243">
        <f>Q138*H138</f>
        <v>0</v>
      </c>
      <c r="S138" s="243">
        <v>0</v>
      </c>
      <c r="T138" s="244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45" t="s">
        <v>165</v>
      </c>
      <c r="AT138" s="245" t="s">
        <v>160</v>
      </c>
      <c r="AU138" s="245" t="s">
        <v>87</v>
      </c>
      <c r="AY138" s="16" t="s">
        <v>158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16" t="s">
        <v>85</v>
      </c>
      <c r="BK138" s="246">
        <f>ROUND(I138*H138,2)</f>
        <v>0</v>
      </c>
      <c r="BL138" s="16" t="s">
        <v>165</v>
      </c>
      <c r="BM138" s="245" t="s">
        <v>822</v>
      </c>
    </row>
    <row r="139" s="2" customFormat="1" ht="21.75" customHeight="1">
      <c r="A139" s="37"/>
      <c r="B139" s="38"/>
      <c r="C139" s="234" t="s">
        <v>188</v>
      </c>
      <c r="D139" s="234" t="s">
        <v>160</v>
      </c>
      <c r="E139" s="235" t="s">
        <v>427</v>
      </c>
      <c r="F139" s="236" t="s">
        <v>428</v>
      </c>
      <c r="G139" s="237" t="s">
        <v>179</v>
      </c>
      <c r="H139" s="238">
        <v>30.780000000000001</v>
      </c>
      <c r="I139" s="239"/>
      <c r="J139" s="240">
        <f>ROUND(I139*H139,2)</f>
        <v>0</v>
      </c>
      <c r="K139" s="236" t="s">
        <v>164</v>
      </c>
      <c r="L139" s="43"/>
      <c r="M139" s="241" t="s">
        <v>1</v>
      </c>
      <c r="N139" s="242" t="s">
        <v>42</v>
      </c>
      <c r="O139" s="90"/>
      <c r="P139" s="243">
        <f>O139*H139</f>
        <v>0</v>
      </c>
      <c r="Q139" s="243">
        <v>0</v>
      </c>
      <c r="R139" s="243">
        <f>Q139*H139</f>
        <v>0</v>
      </c>
      <c r="S139" s="243">
        <v>0</v>
      </c>
      <c r="T139" s="244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45" t="s">
        <v>165</v>
      </c>
      <c r="AT139" s="245" t="s">
        <v>160</v>
      </c>
      <c r="AU139" s="245" t="s">
        <v>87</v>
      </c>
      <c r="AY139" s="16" t="s">
        <v>158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16" t="s">
        <v>85</v>
      </c>
      <c r="BK139" s="246">
        <f>ROUND(I139*H139,2)</f>
        <v>0</v>
      </c>
      <c r="BL139" s="16" t="s">
        <v>165</v>
      </c>
      <c r="BM139" s="245" t="s">
        <v>823</v>
      </c>
    </row>
    <row r="140" s="13" customFormat="1">
      <c r="A140" s="13"/>
      <c r="B140" s="247"/>
      <c r="C140" s="248"/>
      <c r="D140" s="249" t="s">
        <v>167</v>
      </c>
      <c r="E140" s="248"/>
      <c r="F140" s="251" t="s">
        <v>824</v>
      </c>
      <c r="G140" s="248"/>
      <c r="H140" s="252">
        <v>30.780000000000001</v>
      </c>
      <c r="I140" s="253"/>
      <c r="J140" s="248"/>
      <c r="K140" s="248"/>
      <c r="L140" s="254"/>
      <c r="M140" s="255"/>
      <c r="N140" s="256"/>
      <c r="O140" s="256"/>
      <c r="P140" s="256"/>
      <c r="Q140" s="256"/>
      <c r="R140" s="256"/>
      <c r="S140" s="256"/>
      <c r="T140" s="25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8" t="s">
        <v>167</v>
      </c>
      <c r="AU140" s="258" t="s">
        <v>87</v>
      </c>
      <c r="AV140" s="13" t="s">
        <v>87</v>
      </c>
      <c r="AW140" s="13" t="s">
        <v>4</v>
      </c>
      <c r="AX140" s="13" t="s">
        <v>85</v>
      </c>
      <c r="AY140" s="258" t="s">
        <v>158</v>
      </c>
    </row>
    <row r="141" s="2" customFormat="1" ht="21.75" customHeight="1">
      <c r="A141" s="37"/>
      <c r="B141" s="38"/>
      <c r="C141" s="234" t="s">
        <v>195</v>
      </c>
      <c r="D141" s="234" t="s">
        <v>160</v>
      </c>
      <c r="E141" s="235" t="s">
        <v>432</v>
      </c>
      <c r="F141" s="236" t="s">
        <v>433</v>
      </c>
      <c r="G141" s="237" t="s">
        <v>179</v>
      </c>
      <c r="H141" s="238">
        <v>3.0779999999999998</v>
      </c>
      <c r="I141" s="239"/>
      <c r="J141" s="240">
        <f>ROUND(I141*H141,2)</f>
        <v>0</v>
      </c>
      <c r="K141" s="236" t="s">
        <v>164</v>
      </c>
      <c r="L141" s="43"/>
      <c r="M141" s="241" t="s">
        <v>1</v>
      </c>
      <c r="N141" s="242" t="s">
        <v>42</v>
      </c>
      <c r="O141" s="90"/>
      <c r="P141" s="243">
        <f>O141*H141</f>
        <v>0</v>
      </c>
      <c r="Q141" s="243">
        <v>0</v>
      </c>
      <c r="R141" s="243">
        <f>Q141*H141</f>
        <v>0</v>
      </c>
      <c r="S141" s="243">
        <v>0</v>
      </c>
      <c r="T141" s="24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45" t="s">
        <v>165</v>
      </c>
      <c r="AT141" s="245" t="s">
        <v>160</v>
      </c>
      <c r="AU141" s="245" t="s">
        <v>87</v>
      </c>
      <c r="AY141" s="16" t="s">
        <v>158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16" t="s">
        <v>85</v>
      </c>
      <c r="BK141" s="246">
        <f>ROUND(I141*H141,2)</f>
        <v>0</v>
      </c>
      <c r="BL141" s="16" t="s">
        <v>165</v>
      </c>
      <c r="BM141" s="245" t="s">
        <v>825</v>
      </c>
    </row>
    <row r="142" s="2" customFormat="1" ht="21.75" customHeight="1">
      <c r="A142" s="37"/>
      <c r="B142" s="38"/>
      <c r="C142" s="234" t="s">
        <v>193</v>
      </c>
      <c r="D142" s="234" t="s">
        <v>160</v>
      </c>
      <c r="E142" s="235" t="s">
        <v>436</v>
      </c>
      <c r="F142" s="236" t="s">
        <v>437</v>
      </c>
      <c r="G142" s="237" t="s">
        <v>179</v>
      </c>
      <c r="H142" s="238">
        <v>58.481999999999999</v>
      </c>
      <c r="I142" s="239"/>
      <c r="J142" s="240">
        <f>ROUND(I142*H142,2)</f>
        <v>0</v>
      </c>
      <c r="K142" s="236" t="s">
        <v>164</v>
      </c>
      <c r="L142" s="43"/>
      <c r="M142" s="241" t="s">
        <v>1</v>
      </c>
      <c r="N142" s="242" t="s">
        <v>42</v>
      </c>
      <c r="O142" s="90"/>
      <c r="P142" s="243">
        <f>O142*H142</f>
        <v>0</v>
      </c>
      <c r="Q142" s="243">
        <v>0</v>
      </c>
      <c r="R142" s="243">
        <f>Q142*H142</f>
        <v>0</v>
      </c>
      <c r="S142" s="243">
        <v>0</v>
      </c>
      <c r="T142" s="244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45" t="s">
        <v>165</v>
      </c>
      <c r="AT142" s="245" t="s">
        <v>160</v>
      </c>
      <c r="AU142" s="245" t="s">
        <v>87</v>
      </c>
      <c r="AY142" s="16" t="s">
        <v>158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16" t="s">
        <v>85</v>
      </c>
      <c r="BK142" s="246">
        <f>ROUND(I142*H142,2)</f>
        <v>0</v>
      </c>
      <c r="BL142" s="16" t="s">
        <v>165</v>
      </c>
      <c r="BM142" s="245" t="s">
        <v>826</v>
      </c>
    </row>
    <row r="143" s="13" customFormat="1">
      <c r="A143" s="13"/>
      <c r="B143" s="247"/>
      <c r="C143" s="248"/>
      <c r="D143" s="249" t="s">
        <v>167</v>
      </c>
      <c r="E143" s="248"/>
      <c r="F143" s="251" t="s">
        <v>827</v>
      </c>
      <c r="G143" s="248"/>
      <c r="H143" s="252">
        <v>58.481999999999999</v>
      </c>
      <c r="I143" s="253"/>
      <c r="J143" s="248"/>
      <c r="K143" s="248"/>
      <c r="L143" s="254"/>
      <c r="M143" s="255"/>
      <c r="N143" s="256"/>
      <c r="O143" s="256"/>
      <c r="P143" s="256"/>
      <c r="Q143" s="256"/>
      <c r="R143" s="256"/>
      <c r="S143" s="256"/>
      <c r="T143" s="25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8" t="s">
        <v>167</v>
      </c>
      <c r="AU143" s="258" t="s">
        <v>87</v>
      </c>
      <c r="AV143" s="13" t="s">
        <v>87</v>
      </c>
      <c r="AW143" s="13" t="s">
        <v>4</v>
      </c>
      <c r="AX143" s="13" t="s">
        <v>85</v>
      </c>
      <c r="AY143" s="258" t="s">
        <v>158</v>
      </c>
    </row>
    <row r="144" s="2" customFormat="1" ht="21.75" customHeight="1">
      <c r="A144" s="37"/>
      <c r="B144" s="38"/>
      <c r="C144" s="234" t="s">
        <v>205</v>
      </c>
      <c r="D144" s="234" t="s">
        <v>160</v>
      </c>
      <c r="E144" s="235" t="s">
        <v>441</v>
      </c>
      <c r="F144" s="236" t="s">
        <v>442</v>
      </c>
      <c r="G144" s="237" t="s">
        <v>179</v>
      </c>
      <c r="H144" s="238">
        <v>3.0779999999999998</v>
      </c>
      <c r="I144" s="239"/>
      <c r="J144" s="240">
        <f>ROUND(I144*H144,2)</f>
        <v>0</v>
      </c>
      <c r="K144" s="236" t="s">
        <v>164</v>
      </c>
      <c r="L144" s="43"/>
      <c r="M144" s="241" t="s">
        <v>1</v>
      </c>
      <c r="N144" s="242" t="s">
        <v>42</v>
      </c>
      <c r="O144" s="90"/>
      <c r="P144" s="243">
        <f>O144*H144</f>
        <v>0</v>
      </c>
      <c r="Q144" s="243">
        <v>0</v>
      </c>
      <c r="R144" s="243">
        <f>Q144*H144</f>
        <v>0</v>
      </c>
      <c r="S144" s="243">
        <v>0</v>
      </c>
      <c r="T144" s="244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5" t="s">
        <v>165</v>
      </c>
      <c r="AT144" s="245" t="s">
        <v>160</v>
      </c>
      <c r="AU144" s="245" t="s">
        <v>87</v>
      </c>
      <c r="AY144" s="16" t="s">
        <v>158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16" t="s">
        <v>85</v>
      </c>
      <c r="BK144" s="246">
        <f>ROUND(I144*H144,2)</f>
        <v>0</v>
      </c>
      <c r="BL144" s="16" t="s">
        <v>165</v>
      </c>
      <c r="BM144" s="245" t="s">
        <v>828</v>
      </c>
    </row>
    <row r="145" s="12" customFormat="1" ht="22.8" customHeight="1">
      <c r="A145" s="12"/>
      <c r="B145" s="218"/>
      <c r="C145" s="219"/>
      <c r="D145" s="220" t="s">
        <v>76</v>
      </c>
      <c r="E145" s="232" t="s">
        <v>444</v>
      </c>
      <c r="F145" s="232" t="s">
        <v>445</v>
      </c>
      <c r="G145" s="219"/>
      <c r="H145" s="219"/>
      <c r="I145" s="222"/>
      <c r="J145" s="233">
        <f>BK145</f>
        <v>0</v>
      </c>
      <c r="K145" s="219"/>
      <c r="L145" s="224"/>
      <c r="M145" s="225"/>
      <c r="N145" s="226"/>
      <c r="O145" s="226"/>
      <c r="P145" s="227">
        <f>SUM(P146:P147)</f>
        <v>0</v>
      </c>
      <c r="Q145" s="226"/>
      <c r="R145" s="227">
        <f>SUM(R146:R147)</f>
        <v>0</v>
      </c>
      <c r="S145" s="226"/>
      <c r="T145" s="228">
        <f>SUM(T146:T147)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9" t="s">
        <v>85</v>
      </c>
      <c r="AT145" s="230" t="s">
        <v>76</v>
      </c>
      <c r="AU145" s="230" t="s">
        <v>85</v>
      </c>
      <c r="AY145" s="229" t="s">
        <v>158</v>
      </c>
      <c r="BK145" s="231">
        <f>SUM(BK146:BK147)</f>
        <v>0</v>
      </c>
    </row>
    <row r="146" s="2" customFormat="1" ht="16.5" customHeight="1">
      <c r="A146" s="37"/>
      <c r="B146" s="38"/>
      <c r="C146" s="234" t="s">
        <v>209</v>
      </c>
      <c r="D146" s="234" t="s">
        <v>160</v>
      </c>
      <c r="E146" s="235" t="s">
        <v>447</v>
      </c>
      <c r="F146" s="236" t="s">
        <v>448</v>
      </c>
      <c r="G146" s="237" t="s">
        <v>179</v>
      </c>
      <c r="H146" s="238">
        <v>0.311</v>
      </c>
      <c r="I146" s="239"/>
      <c r="J146" s="240">
        <f>ROUND(I146*H146,2)</f>
        <v>0</v>
      </c>
      <c r="K146" s="236" t="s">
        <v>164</v>
      </c>
      <c r="L146" s="43"/>
      <c r="M146" s="241" t="s">
        <v>1</v>
      </c>
      <c r="N146" s="242" t="s">
        <v>42</v>
      </c>
      <c r="O146" s="90"/>
      <c r="P146" s="243">
        <f>O146*H146</f>
        <v>0</v>
      </c>
      <c r="Q146" s="243">
        <v>0</v>
      </c>
      <c r="R146" s="243">
        <f>Q146*H146</f>
        <v>0</v>
      </c>
      <c r="S146" s="243">
        <v>0</v>
      </c>
      <c r="T146" s="244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45" t="s">
        <v>165</v>
      </c>
      <c r="AT146" s="245" t="s">
        <v>160</v>
      </c>
      <c r="AU146" s="245" t="s">
        <v>87</v>
      </c>
      <c r="AY146" s="16" t="s">
        <v>158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16" t="s">
        <v>85</v>
      </c>
      <c r="BK146" s="246">
        <f>ROUND(I146*H146,2)</f>
        <v>0</v>
      </c>
      <c r="BL146" s="16" t="s">
        <v>165</v>
      </c>
      <c r="BM146" s="245" t="s">
        <v>829</v>
      </c>
    </row>
    <row r="147" s="2" customFormat="1" ht="21.75" customHeight="1">
      <c r="A147" s="37"/>
      <c r="B147" s="38"/>
      <c r="C147" s="234" t="s">
        <v>213</v>
      </c>
      <c r="D147" s="234" t="s">
        <v>160</v>
      </c>
      <c r="E147" s="235" t="s">
        <v>451</v>
      </c>
      <c r="F147" s="236" t="s">
        <v>452</v>
      </c>
      <c r="G147" s="237" t="s">
        <v>179</v>
      </c>
      <c r="H147" s="238">
        <v>0.311</v>
      </c>
      <c r="I147" s="239"/>
      <c r="J147" s="240">
        <f>ROUND(I147*H147,2)</f>
        <v>0</v>
      </c>
      <c r="K147" s="236" t="s">
        <v>164</v>
      </c>
      <c r="L147" s="43"/>
      <c r="M147" s="241" t="s">
        <v>1</v>
      </c>
      <c r="N147" s="242" t="s">
        <v>42</v>
      </c>
      <c r="O147" s="90"/>
      <c r="P147" s="243">
        <f>O147*H147</f>
        <v>0</v>
      </c>
      <c r="Q147" s="243">
        <v>0</v>
      </c>
      <c r="R147" s="243">
        <f>Q147*H147</f>
        <v>0</v>
      </c>
      <c r="S147" s="243">
        <v>0</v>
      </c>
      <c r="T147" s="24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45" t="s">
        <v>165</v>
      </c>
      <c r="AT147" s="245" t="s">
        <v>160</v>
      </c>
      <c r="AU147" s="245" t="s">
        <v>87</v>
      </c>
      <c r="AY147" s="16" t="s">
        <v>158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16" t="s">
        <v>85</v>
      </c>
      <c r="BK147" s="246">
        <f>ROUND(I147*H147,2)</f>
        <v>0</v>
      </c>
      <c r="BL147" s="16" t="s">
        <v>165</v>
      </c>
      <c r="BM147" s="245" t="s">
        <v>830</v>
      </c>
    </row>
    <row r="148" s="12" customFormat="1" ht="25.92" customHeight="1">
      <c r="A148" s="12"/>
      <c r="B148" s="218"/>
      <c r="C148" s="219"/>
      <c r="D148" s="220" t="s">
        <v>76</v>
      </c>
      <c r="E148" s="221" t="s">
        <v>454</v>
      </c>
      <c r="F148" s="221" t="s">
        <v>455</v>
      </c>
      <c r="G148" s="219"/>
      <c r="H148" s="219"/>
      <c r="I148" s="222"/>
      <c r="J148" s="223">
        <f>BK148</f>
        <v>0</v>
      </c>
      <c r="K148" s="219"/>
      <c r="L148" s="224"/>
      <c r="M148" s="225"/>
      <c r="N148" s="226"/>
      <c r="O148" s="226"/>
      <c r="P148" s="227">
        <f>P149+P161+P170+P181</f>
        <v>0</v>
      </c>
      <c r="Q148" s="226"/>
      <c r="R148" s="227">
        <f>R149+R161+R170+R181</f>
        <v>0.33344499999999999</v>
      </c>
      <c r="S148" s="226"/>
      <c r="T148" s="228">
        <f>T149+T161+T170+T181</f>
        <v>1.5447000000000002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9" t="s">
        <v>85</v>
      </c>
      <c r="AT148" s="230" t="s">
        <v>76</v>
      </c>
      <c r="AU148" s="230" t="s">
        <v>77</v>
      </c>
      <c r="AY148" s="229" t="s">
        <v>158</v>
      </c>
      <c r="BK148" s="231">
        <f>BK149+BK161+BK170+BK181</f>
        <v>0</v>
      </c>
    </row>
    <row r="149" s="12" customFormat="1" ht="22.8" customHeight="1">
      <c r="A149" s="12"/>
      <c r="B149" s="218"/>
      <c r="C149" s="219"/>
      <c r="D149" s="220" t="s">
        <v>76</v>
      </c>
      <c r="E149" s="232" t="s">
        <v>831</v>
      </c>
      <c r="F149" s="232" t="s">
        <v>832</v>
      </c>
      <c r="G149" s="219"/>
      <c r="H149" s="219"/>
      <c r="I149" s="222"/>
      <c r="J149" s="233">
        <f>BK149</f>
        <v>0</v>
      </c>
      <c r="K149" s="219"/>
      <c r="L149" s="224"/>
      <c r="M149" s="225"/>
      <c r="N149" s="226"/>
      <c r="O149" s="226"/>
      <c r="P149" s="227">
        <f>SUM(P150:P160)</f>
        <v>0</v>
      </c>
      <c r="Q149" s="226"/>
      <c r="R149" s="227">
        <f>SUM(R150:R160)</f>
        <v>0.039259999999999996</v>
      </c>
      <c r="S149" s="226"/>
      <c r="T149" s="228">
        <f>SUM(T150:T160)</f>
        <v>0.26800000000000002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9" t="s">
        <v>85</v>
      </c>
      <c r="AT149" s="230" t="s">
        <v>76</v>
      </c>
      <c r="AU149" s="230" t="s">
        <v>85</v>
      </c>
      <c r="AY149" s="229" t="s">
        <v>158</v>
      </c>
      <c r="BK149" s="231">
        <f>SUM(BK150:BK160)</f>
        <v>0</v>
      </c>
    </row>
    <row r="150" s="2" customFormat="1" ht="16.5" customHeight="1">
      <c r="A150" s="37"/>
      <c r="B150" s="38"/>
      <c r="C150" s="234" t="s">
        <v>219</v>
      </c>
      <c r="D150" s="234" t="s">
        <v>160</v>
      </c>
      <c r="E150" s="235" t="s">
        <v>833</v>
      </c>
      <c r="F150" s="236" t="s">
        <v>834</v>
      </c>
      <c r="G150" s="237" t="s">
        <v>185</v>
      </c>
      <c r="H150" s="238">
        <v>40</v>
      </c>
      <c r="I150" s="239"/>
      <c r="J150" s="240">
        <f>ROUND(I150*H150,2)</f>
        <v>0</v>
      </c>
      <c r="K150" s="236" t="s">
        <v>164</v>
      </c>
      <c r="L150" s="43"/>
      <c r="M150" s="241" t="s">
        <v>1</v>
      </c>
      <c r="N150" s="242" t="s">
        <v>42</v>
      </c>
      <c r="O150" s="90"/>
      <c r="P150" s="243">
        <f>O150*H150</f>
        <v>0</v>
      </c>
      <c r="Q150" s="243">
        <v>0</v>
      </c>
      <c r="R150" s="243">
        <f>Q150*H150</f>
        <v>0</v>
      </c>
      <c r="S150" s="243">
        <v>0.0067000000000000002</v>
      </c>
      <c r="T150" s="244">
        <f>S150*H150</f>
        <v>0.26800000000000002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45" t="s">
        <v>165</v>
      </c>
      <c r="AT150" s="245" t="s">
        <v>160</v>
      </c>
      <c r="AU150" s="245" t="s">
        <v>87</v>
      </c>
      <c r="AY150" s="16" t="s">
        <v>158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6" t="s">
        <v>85</v>
      </c>
      <c r="BK150" s="246">
        <f>ROUND(I150*H150,2)</f>
        <v>0</v>
      </c>
      <c r="BL150" s="16" t="s">
        <v>165</v>
      </c>
      <c r="BM150" s="245" t="s">
        <v>835</v>
      </c>
    </row>
    <row r="151" s="2" customFormat="1" ht="21.75" customHeight="1">
      <c r="A151" s="37"/>
      <c r="B151" s="38"/>
      <c r="C151" s="234" t="s">
        <v>223</v>
      </c>
      <c r="D151" s="234" t="s">
        <v>160</v>
      </c>
      <c r="E151" s="235" t="s">
        <v>836</v>
      </c>
      <c r="F151" s="236" t="s">
        <v>837</v>
      </c>
      <c r="G151" s="237" t="s">
        <v>185</v>
      </c>
      <c r="H151" s="238">
        <v>31</v>
      </c>
      <c r="I151" s="239"/>
      <c r="J151" s="240">
        <f>ROUND(I151*H151,2)</f>
        <v>0</v>
      </c>
      <c r="K151" s="236" t="s">
        <v>1</v>
      </c>
      <c r="L151" s="43"/>
      <c r="M151" s="241" t="s">
        <v>1</v>
      </c>
      <c r="N151" s="242" t="s">
        <v>42</v>
      </c>
      <c r="O151" s="90"/>
      <c r="P151" s="243">
        <f>O151*H151</f>
        <v>0</v>
      </c>
      <c r="Q151" s="243">
        <v>0.00084999999999999995</v>
      </c>
      <c r="R151" s="243">
        <f>Q151*H151</f>
        <v>0.026349999999999998</v>
      </c>
      <c r="S151" s="243">
        <v>0</v>
      </c>
      <c r="T151" s="24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45" t="s">
        <v>165</v>
      </c>
      <c r="AT151" s="245" t="s">
        <v>160</v>
      </c>
      <c r="AU151" s="245" t="s">
        <v>87</v>
      </c>
      <c r="AY151" s="16" t="s">
        <v>158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16" t="s">
        <v>85</v>
      </c>
      <c r="BK151" s="246">
        <f>ROUND(I151*H151,2)</f>
        <v>0</v>
      </c>
      <c r="BL151" s="16" t="s">
        <v>165</v>
      </c>
      <c r="BM151" s="245" t="s">
        <v>838</v>
      </c>
    </row>
    <row r="152" s="13" customFormat="1">
      <c r="A152" s="13"/>
      <c r="B152" s="247"/>
      <c r="C152" s="248"/>
      <c r="D152" s="249" t="s">
        <v>167</v>
      </c>
      <c r="E152" s="250" t="s">
        <v>1</v>
      </c>
      <c r="F152" s="251" t="s">
        <v>313</v>
      </c>
      <c r="G152" s="248"/>
      <c r="H152" s="252">
        <v>31</v>
      </c>
      <c r="I152" s="253"/>
      <c r="J152" s="248"/>
      <c r="K152" s="248"/>
      <c r="L152" s="254"/>
      <c r="M152" s="255"/>
      <c r="N152" s="256"/>
      <c r="O152" s="256"/>
      <c r="P152" s="256"/>
      <c r="Q152" s="256"/>
      <c r="R152" s="256"/>
      <c r="S152" s="256"/>
      <c r="T152" s="25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8" t="s">
        <v>167</v>
      </c>
      <c r="AU152" s="258" t="s">
        <v>87</v>
      </c>
      <c r="AV152" s="13" t="s">
        <v>87</v>
      </c>
      <c r="AW152" s="13" t="s">
        <v>33</v>
      </c>
      <c r="AX152" s="13" t="s">
        <v>85</v>
      </c>
      <c r="AY152" s="258" t="s">
        <v>158</v>
      </c>
    </row>
    <row r="153" s="2" customFormat="1" ht="21.75" customHeight="1">
      <c r="A153" s="37"/>
      <c r="B153" s="38"/>
      <c r="C153" s="234" t="s">
        <v>228</v>
      </c>
      <c r="D153" s="234" t="s">
        <v>160</v>
      </c>
      <c r="E153" s="235" t="s">
        <v>839</v>
      </c>
      <c r="F153" s="236" t="s">
        <v>840</v>
      </c>
      <c r="G153" s="237" t="s">
        <v>841</v>
      </c>
      <c r="H153" s="238">
        <v>7</v>
      </c>
      <c r="I153" s="239"/>
      <c r="J153" s="240">
        <f>ROUND(I153*H153,2)</f>
        <v>0</v>
      </c>
      <c r="K153" s="236" t="s">
        <v>1</v>
      </c>
      <c r="L153" s="43"/>
      <c r="M153" s="241" t="s">
        <v>1</v>
      </c>
      <c r="N153" s="242" t="s">
        <v>42</v>
      </c>
      <c r="O153" s="90"/>
      <c r="P153" s="243">
        <f>O153*H153</f>
        <v>0</v>
      </c>
      <c r="Q153" s="243">
        <v>0.00025000000000000001</v>
      </c>
      <c r="R153" s="243">
        <f>Q153*H153</f>
        <v>0.00175</v>
      </c>
      <c r="S153" s="243">
        <v>0</v>
      </c>
      <c r="T153" s="24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45" t="s">
        <v>165</v>
      </c>
      <c r="AT153" s="245" t="s">
        <v>160</v>
      </c>
      <c r="AU153" s="245" t="s">
        <v>87</v>
      </c>
      <c r="AY153" s="16" t="s">
        <v>158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6" t="s">
        <v>85</v>
      </c>
      <c r="BK153" s="246">
        <f>ROUND(I153*H153,2)</f>
        <v>0</v>
      </c>
      <c r="BL153" s="16" t="s">
        <v>165</v>
      </c>
      <c r="BM153" s="245" t="s">
        <v>842</v>
      </c>
    </row>
    <row r="154" s="2" customFormat="1" ht="21.75" customHeight="1">
      <c r="A154" s="37"/>
      <c r="B154" s="38"/>
      <c r="C154" s="234" t="s">
        <v>8</v>
      </c>
      <c r="D154" s="234" t="s">
        <v>160</v>
      </c>
      <c r="E154" s="235" t="s">
        <v>843</v>
      </c>
      <c r="F154" s="236" t="s">
        <v>844</v>
      </c>
      <c r="G154" s="237" t="s">
        <v>185</v>
      </c>
      <c r="H154" s="238">
        <v>31</v>
      </c>
      <c r="I154" s="239"/>
      <c r="J154" s="240">
        <f>ROUND(I154*H154,2)</f>
        <v>0</v>
      </c>
      <c r="K154" s="236" t="s">
        <v>164</v>
      </c>
      <c r="L154" s="43"/>
      <c r="M154" s="241" t="s">
        <v>1</v>
      </c>
      <c r="N154" s="242" t="s">
        <v>42</v>
      </c>
      <c r="O154" s="90"/>
      <c r="P154" s="243">
        <f>O154*H154</f>
        <v>0</v>
      </c>
      <c r="Q154" s="243">
        <v>0.00035</v>
      </c>
      <c r="R154" s="243">
        <f>Q154*H154</f>
        <v>0.01085</v>
      </c>
      <c r="S154" s="243">
        <v>0</v>
      </c>
      <c r="T154" s="244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45" t="s">
        <v>165</v>
      </c>
      <c r="AT154" s="245" t="s">
        <v>160</v>
      </c>
      <c r="AU154" s="245" t="s">
        <v>87</v>
      </c>
      <c r="AY154" s="16" t="s">
        <v>158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16" t="s">
        <v>85</v>
      </c>
      <c r="BK154" s="246">
        <f>ROUND(I154*H154,2)</f>
        <v>0</v>
      </c>
      <c r="BL154" s="16" t="s">
        <v>165</v>
      </c>
      <c r="BM154" s="245" t="s">
        <v>845</v>
      </c>
    </row>
    <row r="155" s="2" customFormat="1" ht="16.5" customHeight="1">
      <c r="A155" s="37"/>
      <c r="B155" s="38"/>
      <c r="C155" s="234" t="s">
        <v>236</v>
      </c>
      <c r="D155" s="234" t="s">
        <v>160</v>
      </c>
      <c r="E155" s="235" t="s">
        <v>846</v>
      </c>
      <c r="F155" s="236" t="s">
        <v>847</v>
      </c>
      <c r="G155" s="237" t="s">
        <v>185</v>
      </c>
      <c r="H155" s="238">
        <v>31</v>
      </c>
      <c r="I155" s="239"/>
      <c r="J155" s="240">
        <f>ROUND(I155*H155,2)</f>
        <v>0</v>
      </c>
      <c r="K155" s="236" t="s">
        <v>1</v>
      </c>
      <c r="L155" s="43"/>
      <c r="M155" s="241" t="s">
        <v>1</v>
      </c>
      <c r="N155" s="242" t="s">
        <v>42</v>
      </c>
      <c r="O155" s="90"/>
      <c r="P155" s="243">
        <f>O155*H155</f>
        <v>0</v>
      </c>
      <c r="Q155" s="243">
        <v>1.0000000000000001E-05</v>
      </c>
      <c r="R155" s="243">
        <f>Q155*H155</f>
        <v>0.00031</v>
      </c>
      <c r="S155" s="243">
        <v>0</v>
      </c>
      <c r="T155" s="244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45" t="s">
        <v>165</v>
      </c>
      <c r="AT155" s="245" t="s">
        <v>160</v>
      </c>
      <c r="AU155" s="245" t="s">
        <v>87</v>
      </c>
      <c r="AY155" s="16" t="s">
        <v>158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16" t="s">
        <v>85</v>
      </c>
      <c r="BK155" s="246">
        <f>ROUND(I155*H155,2)</f>
        <v>0</v>
      </c>
      <c r="BL155" s="16" t="s">
        <v>165</v>
      </c>
      <c r="BM155" s="245" t="s">
        <v>848</v>
      </c>
    </row>
    <row r="156" s="2" customFormat="1" ht="21.75" customHeight="1">
      <c r="A156" s="37"/>
      <c r="B156" s="38"/>
      <c r="C156" s="234" t="s">
        <v>241</v>
      </c>
      <c r="D156" s="234" t="s">
        <v>160</v>
      </c>
      <c r="E156" s="235" t="s">
        <v>849</v>
      </c>
      <c r="F156" s="236" t="s">
        <v>850</v>
      </c>
      <c r="G156" s="237" t="s">
        <v>487</v>
      </c>
      <c r="H156" s="283"/>
      <c r="I156" s="239"/>
      <c r="J156" s="240">
        <f>ROUND(I156*H156,2)</f>
        <v>0</v>
      </c>
      <c r="K156" s="236" t="s">
        <v>164</v>
      </c>
      <c r="L156" s="43"/>
      <c r="M156" s="241" t="s">
        <v>1</v>
      </c>
      <c r="N156" s="242" t="s">
        <v>42</v>
      </c>
      <c r="O156" s="90"/>
      <c r="P156" s="243">
        <f>O156*H156</f>
        <v>0</v>
      </c>
      <c r="Q156" s="243">
        <v>0</v>
      </c>
      <c r="R156" s="243">
        <f>Q156*H156</f>
        <v>0</v>
      </c>
      <c r="S156" s="243">
        <v>0</v>
      </c>
      <c r="T156" s="244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45" t="s">
        <v>236</v>
      </c>
      <c r="AT156" s="245" t="s">
        <v>160</v>
      </c>
      <c r="AU156" s="245" t="s">
        <v>87</v>
      </c>
      <c r="AY156" s="16" t="s">
        <v>158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6" t="s">
        <v>85</v>
      </c>
      <c r="BK156" s="246">
        <f>ROUND(I156*H156,2)</f>
        <v>0</v>
      </c>
      <c r="BL156" s="16" t="s">
        <v>236</v>
      </c>
      <c r="BM156" s="245" t="s">
        <v>851</v>
      </c>
    </row>
    <row r="157" s="2" customFormat="1" ht="21.75" customHeight="1">
      <c r="A157" s="37"/>
      <c r="B157" s="38"/>
      <c r="C157" s="234" t="s">
        <v>245</v>
      </c>
      <c r="D157" s="234" t="s">
        <v>160</v>
      </c>
      <c r="E157" s="235" t="s">
        <v>852</v>
      </c>
      <c r="F157" s="236" t="s">
        <v>853</v>
      </c>
      <c r="G157" s="237" t="s">
        <v>487</v>
      </c>
      <c r="H157" s="283"/>
      <c r="I157" s="239"/>
      <c r="J157" s="240">
        <f>ROUND(I157*H157,2)</f>
        <v>0</v>
      </c>
      <c r="K157" s="236" t="s">
        <v>164</v>
      </c>
      <c r="L157" s="43"/>
      <c r="M157" s="241" t="s">
        <v>1</v>
      </c>
      <c r="N157" s="242" t="s">
        <v>42</v>
      </c>
      <c r="O157" s="90"/>
      <c r="P157" s="243">
        <f>O157*H157</f>
        <v>0</v>
      </c>
      <c r="Q157" s="243">
        <v>0</v>
      </c>
      <c r="R157" s="243">
        <f>Q157*H157</f>
        <v>0</v>
      </c>
      <c r="S157" s="243">
        <v>0</v>
      </c>
      <c r="T157" s="244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45" t="s">
        <v>236</v>
      </c>
      <c r="AT157" s="245" t="s">
        <v>160</v>
      </c>
      <c r="AU157" s="245" t="s">
        <v>87</v>
      </c>
      <c r="AY157" s="16" t="s">
        <v>158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16" t="s">
        <v>85</v>
      </c>
      <c r="BK157" s="246">
        <f>ROUND(I157*H157,2)</f>
        <v>0</v>
      </c>
      <c r="BL157" s="16" t="s">
        <v>236</v>
      </c>
      <c r="BM157" s="245" t="s">
        <v>854</v>
      </c>
    </row>
    <row r="158" s="2" customFormat="1" ht="16.5" customHeight="1">
      <c r="A158" s="37"/>
      <c r="B158" s="38"/>
      <c r="C158" s="234" t="s">
        <v>249</v>
      </c>
      <c r="D158" s="234" t="s">
        <v>160</v>
      </c>
      <c r="E158" s="235" t="s">
        <v>855</v>
      </c>
      <c r="F158" s="236" t="s">
        <v>856</v>
      </c>
      <c r="G158" s="237" t="s">
        <v>526</v>
      </c>
      <c r="H158" s="238">
        <v>1</v>
      </c>
      <c r="I158" s="239"/>
      <c r="J158" s="240">
        <f>ROUND(I158*H158,2)</f>
        <v>0</v>
      </c>
      <c r="K158" s="236" t="s">
        <v>1</v>
      </c>
      <c r="L158" s="43"/>
      <c r="M158" s="241" t="s">
        <v>1</v>
      </c>
      <c r="N158" s="242" t="s">
        <v>42</v>
      </c>
      <c r="O158" s="90"/>
      <c r="P158" s="243">
        <f>O158*H158</f>
        <v>0</v>
      </c>
      <c r="Q158" s="243">
        <v>0</v>
      </c>
      <c r="R158" s="243">
        <f>Q158*H158</f>
        <v>0</v>
      </c>
      <c r="S158" s="243">
        <v>0</v>
      </c>
      <c r="T158" s="244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45" t="s">
        <v>165</v>
      </c>
      <c r="AT158" s="245" t="s">
        <v>160</v>
      </c>
      <c r="AU158" s="245" t="s">
        <v>87</v>
      </c>
      <c r="AY158" s="16" t="s">
        <v>158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16" t="s">
        <v>85</v>
      </c>
      <c r="BK158" s="246">
        <f>ROUND(I158*H158,2)</f>
        <v>0</v>
      </c>
      <c r="BL158" s="16" t="s">
        <v>165</v>
      </c>
      <c r="BM158" s="245" t="s">
        <v>857</v>
      </c>
    </row>
    <row r="159" s="2" customFormat="1" ht="16.5" customHeight="1">
      <c r="A159" s="37"/>
      <c r="B159" s="38"/>
      <c r="C159" s="234" t="s">
        <v>258</v>
      </c>
      <c r="D159" s="234" t="s">
        <v>160</v>
      </c>
      <c r="E159" s="235" t="s">
        <v>858</v>
      </c>
      <c r="F159" s="236" t="s">
        <v>859</v>
      </c>
      <c r="G159" s="237" t="s">
        <v>526</v>
      </c>
      <c r="H159" s="238">
        <v>7</v>
      </c>
      <c r="I159" s="239"/>
      <c r="J159" s="240">
        <f>ROUND(I159*H159,2)</f>
        <v>0</v>
      </c>
      <c r="K159" s="236" t="s">
        <v>1</v>
      </c>
      <c r="L159" s="43"/>
      <c r="M159" s="241" t="s">
        <v>1</v>
      </c>
      <c r="N159" s="242" t="s">
        <v>42</v>
      </c>
      <c r="O159" s="90"/>
      <c r="P159" s="243">
        <f>O159*H159</f>
        <v>0</v>
      </c>
      <c r="Q159" s="243">
        <v>0</v>
      </c>
      <c r="R159" s="243">
        <f>Q159*H159</f>
        <v>0</v>
      </c>
      <c r="S159" s="243">
        <v>0</v>
      </c>
      <c r="T159" s="244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45" t="s">
        <v>165</v>
      </c>
      <c r="AT159" s="245" t="s">
        <v>160</v>
      </c>
      <c r="AU159" s="245" t="s">
        <v>87</v>
      </c>
      <c r="AY159" s="16" t="s">
        <v>158</v>
      </c>
      <c r="BE159" s="246">
        <f>IF(N159="základní",J159,0)</f>
        <v>0</v>
      </c>
      <c r="BF159" s="246">
        <f>IF(N159="snížená",J159,0)</f>
        <v>0</v>
      </c>
      <c r="BG159" s="246">
        <f>IF(N159="zákl. přenesená",J159,0)</f>
        <v>0</v>
      </c>
      <c r="BH159" s="246">
        <f>IF(N159="sníž. přenesená",J159,0)</f>
        <v>0</v>
      </c>
      <c r="BI159" s="246">
        <f>IF(N159="nulová",J159,0)</f>
        <v>0</v>
      </c>
      <c r="BJ159" s="16" t="s">
        <v>85</v>
      </c>
      <c r="BK159" s="246">
        <f>ROUND(I159*H159,2)</f>
        <v>0</v>
      </c>
      <c r="BL159" s="16" t="s">
        <v>165</v>
      </c>
      <c r="BM159" s="245" t="s">
        <v>860</v>
      </c>
    </row>
    <row r="160" s="2" customFormat="1" ht="16.5" customHeight="1">
      <c r="A160" s="37"/>
      <c r="B160" s="38"/>
      <c r="C160" s="234" t="s">
        <v>7</v>
      </c>
      <c r="D160" s="234" t="s">
        <v>160</v>
      </c>
      <c r="E160" s="235" t="s">
        <v>861</v>
      </c>
      <c r="F160" s="236" t="s">
        <v>862</v>
      </c>
      <c r="G160" s="237" t="s">
        <v>192</v>
      </c>
      <c r="H160" s="238">
        <v>7</v>
      </c>
      <c r="I160" s="239"/>
      <c r="J160" s="240">
        <f>ROUND(I160*H160,2)</f>
        <v>0</v>
      </c>
      <c r="K160" s="236" t="s">
        <v>1</v>
      </c>
      <c r="L160" s="43"/>
      <c r="M160" s="241" t="s">
        <v>1</v>
      </c>
      <c r="N160" s="242" t="s">
        <v>42</v>
      </c>
      <c r="O160" s="90"/>
      <c r="P160" s="243">
        <f>O160*H160</f>
        <v>0</v>
      </c>
      <c r="Q160" s="243">
        <v>0</v>
      </c>
      <c r="R160" s="243">
        <f>Q160*H160</f>
        <v>0</v>
      </c>
      <c r="S160" s="243">
        <v>0</v>
      </c>
      <c r="T160" s="244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45" t="s">
        <v>165</v>
      </c>
      <c r="AT160" s="245" t="s">
        <v>160</v>
      </c>
      <c r="AU160" s="245" t="s">
        <v>87</v>
      </c>
      <c r="AY160" s="16" t="s">
        <v>158</v>
      </c>
      <c r="BE160" s="246">
        <f>IF(N160="základní",J160,0)</f>
        <v>0</v>
      </c>
      <c r="BF160" s="246">
        <f>IF(N160="snížená",J160,0)</f>
        <v>0</v>
      </c>
      <c r="BG160" s="246">
        <f>IF(N160="zákl. přenesená",J160,0)</f>
        <v>0</v>
      </c>
      <c r="BH160" s="246">
        <f>IF(N160="sníž. přenesená",J160,0)</f>
        <v>0</v>
      </c>
      <c r="BI160" s="246">
        <f>IF(N160="nulová",J160,0)</f>
        <v>0</v>
      </c>
      <c r="BJ160" s="16" t="s">
        <v>85</v>
      </c>
      <c r="BK160" s="246">
        <f>ROUND(I160*H160,2)</f>
        <v>0</v>
      </c>
      <c r="BL160" s="16" t="s">
        <v>165</v>
      </c>
      <c r="BM160" s="245" t="s">
        <v>863</v>
      </c>
    </row>
    <row r="161" s="12" customFormat="1" ht="22.8" customHeight="1">
      <c r="A161" s="12"/>
      <c r="B161" s="218"/>
      <c r="C161" s="219"/>
      <c r="D161" s="220" t="s">
        <v>76</v>
      </c>
      <c r="E161" s="232" t="s">
        <v>493</v>
      </c>
      <c r="F161" s="232" t="s">
        <v>494</v>
      </c>
      <c r="G161" s="219"/>
      <c r="H161" s="219"/>
      <c r="I161" s="222"/>
      <c r="J161" s="233">
        <f>BK161</f>
        <v>0</v>
      </c>
      <c r="K161" s="219"/>
      <c r="L161" s="224"/>
      <c r="M161" s="225"/>
      <c r="N161" s="226"/>
      <c r="O161" s="226"/>
      <c r="P161" s="227">
        <f>SUM(P162:P169)</f>
        <v>0</v>
      </c>
      <c r="Q161" s="226"/>
      <c r="R161" s="227">
        <f>SUM(R162:R169)</f>
        <v>0.0010349999999999999</v>
      </c>
      <c r="S161" s="226"/>
      <c r="T161" s="228">
        <f>SUM(T162:T169)</f>
        <v>0.28720000000000001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9" t="s">
        <v>87</v>
      </c>
      <c r="AT161" s="230" t="s">
        <v>76</v>
      </c>
      <c r="AU161" s="230" t="s">
        <v>85</v>
      </c>
      <c r="AY161" s="229" t="s">
        <v>158</v>
      </c>
      <c r="BK161" s="231">
        <f>SUM(BK162:BK169)</f>
        <v>0</v>
      </c>
    </row>
    <row r="162" s="2" customFormat="1" ht="21.75" customHeight="1">
      <c r="A162" s="37"/>
      <c r="B162" s="38"/>
      <c r="C162" s="234" t="s">
        <v>268</v>
      </c>
      <c r="D162" s="234" t="s">
        <v>160</v>
      </c>
      <c r="E162" s="235" t="s">
        <v>864</v>
      </c>
      <c r="F162" s="236" t="s">
        <v>865</v>
      </c>
      <c r="G162" s="237" t="s">
        <v>185</v>
      </c>
      <c r="H162" s="238">
        <v>40</v>
      </c>
      <c r="I162" s="239"/>
      <c r="J162" s="240">
        <f>ROUND(I162*H162,2)</f>
        <v>0</v>
      </c>
      <c r="K162" s="236" t="s">
        <v>164</v>
      </c>
      <c r="L162" s="43"/>
      <c r="M162" s="241" t="s">
        <v>1</v>
      </c>
      <c r="N162" s="242" t="s">
        <v>42</v>
      </c>
      <c r="O162" s="90"/>
      <c r="P162" s="243">
        <f>O162*H162</f>
        <v>0</v>
      </c>
      <c r="Q162" s="243">
        <v>0</v>
      </c>
      <c r="R162" s="243">
        <f>Q162*H162</f>
        <v>0</v>
      </c>
      <c r="S162" s="243">
        <v>0.0071799999999999998</v>
      </c>
      <c r="T162" s="244">
        <f>S162*H162</f>
        <v>0.28720000000000001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45" t="s">
        <v>236</v>
      </c>
      <c r="AT162" s="245" t="s">
        <v>160</v>
      </c>
      <c r="AU162" s="245" t="s">
        <v>87</v>
      </c>
      <c r="AY162" s="16" t="s">
        <v>158</v>
      </c>
      <c r="BE162" s="246">
        <f>IF(N162="základní",J162,0)</f>
        <v>0</v>
      </c>
      <c r="BF162" s="246">
        <f>IF(N162="snížená",J162,0)</f>
        <v>0</v>
      </c>
      <c r="BG162" s="246">
        <f>IF(N162="zákl. přenesená",J162,0)</f>
        <v>0</v>
      </c>
      <c r="BH162" s="246">
        <f>IF(N162="sníž. přenesená",J162,0)</f>
        <v>0</v>
      </c>
      <c r="BI162" s="246">
        <f>IF(N162="nulová",J162,0)</f>
        <v>0</v>
      </c>
      <c r="BJ162" s="16" t="s">
        <v>85</v>
      </c>
      <c r="BK162" s="246">
        <f>ROUND(I162*H162,2)</f>
        <v>0</v>
      </c>
      <c r="BL162" s="16" t="s">
        <v>236</v>
      </c>
      <c r="BM162" s="245" t="s">
        <v>866</v>
      </c>
    </row>
    <row r="163" s="2" customFormat="1" ht="21.75" customHeight="1">
      <c r="A163" s="37"/>
      <c r="B163" s="38"/>
      <c r="C163" s="234" t="s">
        <v>273</v>
      </c>
      <c r="D163" s="234" t="s">
        <v>160</v>
      </c>
      <c r="E163" s="235" t="s">
        <v>867</v>
      </c>
      <c r="F163" s="236" t="s">
        <v>868</v>
      </c>
      <c r="G163" s="237" t="s">
        <v>185</v>
      </c>
      <c r="H163" s="238">
        <v>31</v>
      </c>
      <c r="I163" s="239"/>
      <c r="J163" s="240">
        <f>ROUND(I163*H163,2)</f>
        <v>0</v>
      </c>
      <c r="K163" s="236" t="s">
        <v>164</v>
      </c>
      <c r="L163" s="43"/>
      <c r="M163" s="241" t="s">
        <v>1</v>
      </c>
      <c r="N163" s="242" t="s">
        <v>42</v>
      </c>
      <c r="O163" s="90"/>
      <c r="P163" s="243">
        <f>O163*H163</f>
        <v>0</v>
      </c>
      <c r="Q163" s="243">
        <v>0</v>
      </c>
      <c r="R163" s="243">
        <f>Q163*H163</f>
        <v>0</v>
      </c>
      <c r="S163" s="243">
        <v>0</v>
      </c>
      <c r="T163" s="244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45" t="s">
        <v>236</v>
      </c>
      <c r="AT163" s="245" t="s">
        <v>160</v>
      </c>
      <c r="AU163" s="245" t="s">
        <v>87</v>
      </c>
      <c r="AY163" s="16" t="s">
        <v>158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16" t="s">
        <v>85</v>
      </c>
      <c r="BK163" s="246">
        <f>ROUND(I163*H163,2)</f>
        <v>0</v>
      </c>
      <c r="BL163" s="16" t="s">
        <v>236</v>
      </c>
      <c r="BM163" s="245" t="s">
        <v>869</v>
      </c>
    </row>
    <row r="164" s="13" customFormat="1">
      <c r="A164" s="13"/>
      <c r="B164" s="247"/>
      <c r="C164" s="248"/>
      <c r="D164" s="249" t="s">
        <v>167</v>
      </c>
      <c r="E164" s="250" t="s">
        <v>1</v>
      </c>
      <c r="F164" s="251" t="s">
        <v>870</v>
      </c>
      <c r="G164" s="248"/>
      <c r="H164" s="252">
        <v>31</v>
      </c>
      <c r="I164" s="253"/>
      <c r="J164" s="248"/>
      <c r="K164" s="248"/>
      <c r="L164" s="254"/>
      <c r="M164" s="255"/>
      <c r="N164" s="256"/>
      <c r="O164" s="256"/>
      <c r="P164" s="256"/>
      <c r="Q164" s="256"/>
      <c r="R164" s="256"/>
      <c r="S164" s="256"/>
      <c r="T164" s="25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8" t="s">
        <v>167</v>
      </c>
      <c r="AU164" s="258" t="s">
        <v>87</v>
      </c>
      <c r="AV164" s="13" t="s">
        <v>87</v>
      </c>
      <c r="AW164" s="13" t="s">
        <v>33</v>
      </c>
      <c r="AX164" s="13" t="s">
        <v>85</v>
      </c>
      <c r="AY164" s="258" t="s">
        <v>158</v>
      </c>
    </row>
    <row r="165" s="2" customFormat="1" ht="16.5" customHeight="1">
      <c r="A165" s="37"/>
      <c r="B165" s="38"/>
      <c r="C165" s="259" t="s">
        <v>277</v>
      </c>
      <c r="D165" s="259" t="s">
        <v>189</v>
      </c>
      <c r="E165" s="260" t="s">
        <v>871</v>
      </c>
      <c r="F165" s="261" t="s">
        <v>872</v>
      </c>
      <c r="G165" s="262" t="s">
        <v>185</v>
      </c>
      <c r="H165" s="263">
        <v>10.5</v>
      </c>
      <c r="I165" s="264"/>
      <c r="J165" s="265">
        <f>ROUND(I165*H165,2)</f>
        <v>0</v>
      </c>
      <c r="K165" s="261" t="s">
        <v>164</v>
      </c>
      <c r="L165" s="266"/>
      <c r="M165" s="267" t="s">
        <v>1</v>
      </c>
      <c r="N165" s="268" t="s">
        <v>42</v>
      </c>
      <c r="O165" s="90"/>
      <c r="P165" s="243">
        <f>O165*H165</f>
        <v>0</v>
      </c>
      <c r="Q165" s="243">
        <v>4.0000000000000003E-05</v>
      </c>
      <c r="R165" s="243">
        <f>Q165*H165</f>
        <v>0.00042000000000000002</v>
      </c>
      <c r="S165" s="243">
        <v>0</v>
      </c>
      <c r="T165" s="244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45" t="s">
        <v>318</v>
      </c>
      <c r="AT165" s="245" t="s">
        <v>189</v>
      </c>
      <c r="AU165" s="245" t="s">
        <v>87</v>
      </c>
      <c r="AY165" s="16" t="s">
        <v>158</v>
      </c>
      <c r="BE165" s="246">
        <f>IF(N165="základní",J165,0)</f>
        <v>0</v>
      </c>
      <c r="BF165" s="246">
        <f>IF(N165="snížená",J165,0)</f>
        <v>0</v>
      </c>
      <c r="BG165" s="246">
        <f>IF(N165="zákl. přenesená",J165,0)</f>
        <v>0</v>
      </c>
      <c r="BH165" s="246">
        <f>IF(N165="sníž. přenesená",J165,0)</f>
        <v>0</v>
      </c>
      <c r="BI165" s="246">
        <f>IF(N165="nulová",J165,0)</f>
        <v>0</v>
      </c>
      <c r="BJ165" s="16" t="s">
        <v>85</v>
      </c>
      <c r="BK165" s="246">
        <f>ROUND(I165*H165,2)</f>
        <v>0</v>
      </c>
      <c r="BL165" s="16" t="s">
        <v>236</v>
      </c>
      <c r="BM165" s="245" t="s">
        <v>873</v>
      </c>
    </row>
    <row r="166" s="2" customFormat="1">
      <c r="A166" s="37"/>
      <c r="B166" s="38"/>
      <c r="C166" s="39"/>
      <c r="D166" s="249" t="s">
        <v>466</v>
      </c>
      <c r="E166" s="39"/>
      <c r="F166" s="280" t="s">
        <v>874</v>
      </c>
      <c r="G166" s="39"/>
      <c r="H166" s="39"/>
      <c r="I166" s="143"/>
      <c r="J166" s="39"/>
      <c r="K166" s="39"/>
      <c r="L166" s="43"/>
      <c r="M166" s="281"/>
      <c r="N166" s="282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466</v>
      </c>
      <c r="AU166" s="16" t="s">
        <v>87</v>
      </c>
    </row>
    <row r="167" s="2" customFormat="1" ht="16.5" customHeight="1">
      <c r="A167" s="37"/>
      <c r="B167" s="38"/>
      <c r="C167" s="259" t="s">
        <v>282</v>
      </c>
      <c r="D167" s="259" t="s">
        <v>189</v>
      </c>
      <c r="E167" s="260" t="s">
        <v>875</v>
      </c>
      <c r="F167" s="261" t="s">
        <v>876</v>
      </c>
      <c r="G167" s="262" t="s">
        <v>185</v>
      </c>
      <c r="H167" s="263">
        <v>20.5</v>
      </c>
      <c r="I167" s="264"/>
      <c r="J167" s="265">
        <f>ROUND(I167*H167,2)</f>
        <v>0</v>
      </c>
      <c r="K167" s="261" t="s">
        <v>164</v>
      </c>
      <c r="L167" s="266"/>
      <c r="M167" s="267" t="s">
        <v>1</v>
      </c>
      <c r="N167" s="268" t="s">
        <v>42</v>
      </c>
      <c r="O167" s="90"/>
      <c r="P167" s="243">
        <f>O167*H167</f>
        <v>0</v>
      </c>
      <c r="Q167" s="243">
        <v>3.0000000000000001E-05</v>
      </c>
      <c r="R167" s="243">
        <f>Q167*H167</f>
        <v>0.00061499999999999999</v>
      </c>
      <c r="S167" s="243">
        <v>0</v>
      </c>
      <c r="T167" s="244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45" t="s">
        <v>318</v>
      </c>
      <c r="AT167" s="245" t="s">
        <v>189</v>
      </c>
      <c r="AU167" s="245" t="s">
        <v>87</v>
      </c>
      <c r="AY167" s="16" t="s">
        <v>158</v>
      </c>
      <c r="BE167" s="246">
        <f>IF(N167="základní",J167,0)</f>
        <v>0</v>
      </c>
      <c r="BF167" s="246">
        <f>IF(N167="snížená",J167,0)</f>
        <v>0</v>
      </c>
      <c r="BG167" s="246">
        <f>IF(N167="zákl. přenesená",J167,0)</f>
        <v>0</v>
      </c>
      <c r="BH167" s="246">
        <f>IF(N167="sníž. přenesená",J167,0)</f>
        <v>0</v>
      </c>
      <c r="BI167" s="246">
        <f>IF(N167="nulová",J167,0)</f>
        <v>0</v>
      </c>
      <c r="BJ167" s="16" t="s">
        <v>85</v>
      </c>
      <c r="BK167" s="246">
        <f>ROUND(I167*H167,2)</f>
        <v>0</v>
      </c>
      <c r="BL167" s="16" t="s">
        <v>236</v>
      </c>
      <c r="BM167" s="245" t="s">
        <v>877</v>
      </c>
    </row>
    <row r="168" s="2" customFormat="1" ht="21.75" customHeight="1">
      <c r="A168" s="37"/>
      <c r="B168" s="38"/>
      <c r="C168" s="234" t="s">
        <v>287</v>
      </c>
      <c r="D168" s="234" t="s">
        <v>160</v>
      </c>
      <c r="E168" s="235" t="s">
        <v>514</v>
      </c>
      <c r="F168" s="236" t="s">
        <v>515</v>
      </c>
      <c r="G168" s="237" t="s">
        <v>487</v>
      </c>
      <c r="H168" s="283"/>
      <c r="I168" s="239"/>
      <c r="J168" s="240">
        <f>ROUND(I168*H168,2)</f>
        <v>0</v>
      </c>
      <c r="K168" s="236" t="s">
        <v>164</v>
      </c>
      <c r="L168" s="43"/>
      <c r="M168" s="241" t="s">
        <v>1</v>
      </c>
      <c r="N168" s="242" t="s">
        <v>42</v>
      </c>
      <c r="O168" s="90"/>
      <c r="P168" s="243">
        <f>O168*H168</f>
        <v>0</v>
      </c>
      <c r="Q168" s="243">
        <v>0</v>
      </c>
      <c r="R168" s="243">
        <f>Q168*H168</f>
        <v>0</v>
      </c>
      <c r="S168" s="243">
        <v>0</v>
      </c>
      <c r="T168" s="244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45" t="s">
        <v>236</v>
      </c>
      <c r="AT168" s="245" t="s">
        <v>160</v>
      </c>
      <c r="AU168" s="245" t="s">
        <v>87</v>
      </c>
      <c r="AY168" s="16" t="s">
        <v>158</v>
      </c>
      <c r="BE168" s="246">
        <f>IF(N168="základní",J168,0)</f>
        <v>0</v>
      </c>
      <c r="BF168" s="246">
        <f>IF(N168="snížená",J168,0)</f>
        <v>0</v>
      </c>
      <c r="BG168" s="246">
        <f>IF(N168="zákl. přenesená",J168,0)</f>
        <v>0</v>
      </c>
      <c r="BH168" s="246">
        <f>IF(N168="sníž. přenesená",J168,0)</f>
        <v>0</v>
      </c>
      <c r="BI168" s="246">
        <f>IF(N168="nulová",J168,0)</f>
        <v>0</v>
      </c>
      <c r="BJ168" s="16" t="s">
        <v>85</v>
      </c>
      <c r="BK168" s="246">
        <f>ROUND(I168*H168,2)</f>
        <v>0</v>
      </c>
      <c r="BL168" s="16" t="s">
        <v>236</v>
      </c>
      <c r="BM168" s="245" t="s">
        <v>878</v>
      </c>
    </row>
    <row r="169" s="2" customFormat="1" ht="21.75" customHeight="1">
      <c r="A169" s="37"/>
      <c r="B169" s="38"/>
      <c r="C169" s="234" t="s">
        <v>291</v>
      </c>
      <c r="D169" s="234" t="s">
        <v>160</v>
      </c>
      <c r="E169" s="235" t="s">
        <v>879</v>
      </c>
      <c r="F169" s="236" t="s">
        <v>880</v>
      </c>
      <c r="G169" s="237" t="s">
        <v>487</v>
      </c>
      <c r="H169" s="283"/>
      <c r="I169" s="239"/>
      <c r="J169" s="240">
        <f>ROUND(I169*H169,2)</f>
        <v>0</v>
      </c>
      <c r="K169" s="236" t="s">
        <v>164</v>
      </c>
      <c r="L169" s="43"/>
      <c r="M169" s="241" t="s">
        <v>1</v>
      </c>
      <c r="N169" s="242" t="s">
        <v>42</v>
      </c>
      <c r="O169" s="90"/>
      <c r="P169" s="243">
        <f>O169*H169</f>
        <v>0</v>
      </c>
      <c r="Q169" s="243">
        <v>0</v>
      </c>
      <c r="R169" s="243">
        <f>Q169*H169</f>
        <v>0</v>
      </c>
      <c r="S169" s="243">
        <v>0</v>
      </c>
      <c r="T169" s="244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45" t="s">
        <v>236</v>
      </c>
      <c r="AT169" s="245" t="s">
        <v>160</v>
      </c>
      <c r="AU169" s="245" t="s">
        <v>87</v>
      </c>
      <c r="AY169" s="16" t="s">
        <v>158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16" t="s">
        <v>85</v>
      </c>
      <c r="BK169" s="246">
        <f>ROUND(I169*H169,2)</f>
        <v>0</v>
      </c>
      <c r="BL169" s="16" t="s">
        <v>236</v>
      </c>
      <c r="BM169" s="245" t="s">
        <v>881</v>
      </c>
    </row>
    <row r="170" s="12" customFormat="1" ht="22.8" customHeight="1">
      <c r="A170" s="12"/>
      <c r="B170" s="218"/>
      <c r="C170" s="219"/>
      <c r="D170" s="220" t="s">
        <v>76</v>
      </c>
      <c r="E170" s="232" t="s">
        <v>882</v>
      </c>
      <c r="F170" s="232" t="s">
        <v>883</v>
      </c>
      <c r="G170" s="219"/>
      <c r="H170" s="219"/>
      <c r="I170" s="222"/>
      <c r="J170" s="233">
        <f>BK170</f>
        <v>0</v>
      </c>
      <c r="K170" s="219"/>
      <c r="L170" s="224"/>
      <c r="M170" s="225"/>
      <c r="N170" s="226"/>
      <c r="O170" s="226"/>
      <c r="P170" s="227">
        <f>SUM(P171:P180)</f>
        <v>0</v>
      </c>
      <c r="Q170" s="226"/>
      <c r="R170" s="227">
        <f>SUM(R171:R180)</f>
        <v>0.019089999999999999</v>
      </c>
      <c r="S170" s="226"/>
      <c r="T170" s="228">
        <f>SUM(T171:T180)</f>
        <v>0.8277000000000001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9" t="s">
        <v>87</v>
      </c>
      <c r="AT170" s="230" t="s">
        <v>76</v>
      </c>
      <c r="AU170" s="230" t="s">
        <v>85</v>
      </c>
      <c r="AY170" s="229" t="s">
        <v>158</v>
      </c>
      <c r="BK170" s="231">
        <f>SUM(BK171:BK180)</f>
        <v>0</v>
      </c>
    </row>
    <row r="171" s="2" customFormat="1" ht="16.5" customHeight="1">
      <c r="A171" s="37"/>
      <c r="B171" s="38"/>
      <c r="C171" s="234" t="s">
        <v>297</v>
      </c>
      <c r="D171" s="234" t="s">
        <v>160</v>
      </c>
      <c r="E171" s="235" t="s">
        <v>884</v>
      </c>
      <c r="F171" s="236" t="s">
        <v>885</v>
      </c>
      <c r="G171" s="237" t="s">
        <v>185</v>
      </c>
      <c r="H171" s="238">
        <v>31</v>
      </c>
      <c r="I171" s="239"/>
      <c r="J171" s="240">
        <f>ROUND(I171*H171,2)</f>
        <v>0</v>
      </c>
      <c r="K171" s="236" t="s">
        <v>164</v>
      </c>
      <c r="L171" s="43"/>
      <c r="M171" s="241" t="s">
        <v>1</v>
      </c>
      <c r="N171" s="242" t="s">
        <v>42</v>
      </c>
      <c r="O171" s="90"/>
      <c r="P171" s="243">
        <f>O171*H171</f>
        <v>0</v>
      </c>
      <c r="Q171" s="243">
        <v>0</v>
      </c>
      <c r="R171" s="243">
        <f>Q171*H171</f>
        <v>0</v>
      </c>
      <c r="S171" s="243">
        <v>0.026700000000000002</v>
      </c>
      <c r="T171" s="244">
        <f>S171*H171</f>
        <v>0.8277000000000001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45" t="s">
        <v>236</v>
      </c>
      <c r="AT171" s="245" t="s">
        <v>160</v>
      </c>
      <c r="AU171" s="245" t="s">
        <v>87</v>
      </c>
      <c r="AY171" s="16" t="s">
        <v>158</v>
      </c>
      <c r="BE171" s="246">
        <f>IF(N171="základní",J171,0)</f>
        <v>0</v>
      </c>
      <c r="BF171" s="246">
        <f>IF(N171="snížená",J171,0)</f>
        <v>0</v>
      </c>
      <c r="BG171" s="246">
        <f>IF(N171="zákl. přenesená",J171,0)</f>
        <v>0</v>
      </c>
      <c r="BH171" s="246">
        <f>IF(N171="sníž. přenesená",J171,0)</f>
        <v>0</v>
      </c>
      <c r="BI171" s="246">
        <f>IF(N171="nulová",J171,0)</f>
        <v>0</v>
      </c>
      <c r="BJ171" s="16" t="s">
        <v>85</v>
      </c>
      <c r="BK171" s="246">
        <f>ROUND(I171*H171,2)</f>
        <v>0</v>
      </c>
      <c r="BL171" s="16" t="s">
        <v>236</v>
      </c>
      <c r="BM171" s="245" t="s">
        <v>886</v>
      </c>
    </row>
    <row r="172" s="2" customFormat="1" ht="16.5" customHeight="1">
      <c r="A172" s="37"/>
      <c r="B172" s="38"/>
      <c r="C172" s="234" t="s">
        <v>302</v>
      </c>
      <c r="D172" s="234" t="s">
        <v>160</v>
      </c>
      <c r="E172" s="235" t="s">
        <v>887</v>
      </c>
      <c r="F172" s="236" t="s">
        <v>888</v>
      </c>
      <c r="G172" s="237" t="s">
        <v>185</v>
      </c>
      <c r="H172" s="238">
        <v>8</v>
      </c>
      <c r="I172" s="239"/>
      <c r="J172" s="240">
        <f>ROUND(I172*H172,2)</f>
        <v>0</v>
      </c>
      <c r="K172" s="236" t="s">
        <v>164</v>
      </c>
      <c r="L172" s="43"/>
      <c r="M172" s="241" t="s">
        <v>1</v>
      </c>
      <c r="N172" s="242" t="s">
        <v>42</v>
      </c>
      <c r="O172" s="90"/>
      <c r="P172" s="243">
        <f>O172*H172</f>
        <v>0</v>
      </c>
      <c r="Q172" s="243">
        <v>0.0014499999999999999</v>
      </c>
      <c r="R172" s="243">
        <f>Q172*H172</f>
        <v>0.011599999999999999</v>
      </c>
      <c r="S172" s="243">
        <v>0</v>
      </c>
      <c r="T172" s="244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45" t="s">
        <v>236</v>
      </c>
      <c r="AT172" s="245" t="s">
        <v>160</v>
      </c>
      <c r="AU172" s="245" t="s">
        <v>87</v>
      </c>
      <c r="AY172" s="16" t="s">
        <v>158</v>
      </c>
      <c r="BE172" s="246">
        <f>IF(N172="základní",J172,0)</f>
        <v>0</v>
      </c>
      <c r="BF172" s="246">
        <f>IF(N172="snížená",J172,0)</f>
        <v>0</v>
      </c>
      <c r="BG172" s="246">
        <f>IF(N172="zákl. přenesená",J172,0)</f>
        <v>0</v>
      </c>
      <c r="BH172" s="246">
        <f>IF(N172="sníž. přenesená",J172,0)</f>
        <v>0</v>
      </c>
      <c r="BI172" s="246">
        <f>IF(N172="nulová",J172,0)</f>
        <v>0</v>
      </c>
      <c r="BJ172" s="16" t="s">
        <v>85</v>
      </c>
      <c r="BK172" s="246">
        <f>ROUND(I172*H172,2)</f>
        <v>0</v>
      </c>
      <c r="BL172" s="16" t="s">
        <v>236</v>
      </c>
      <c r="BM172" s="245" t="s">
        <v>889</v>
      </c>
    </row>
    <row r="173" s="2" customFormat="1" ht="16.5" customHeight="1">
      <c r="A173" s="37"/>
      <c r="B173" s="38"/>
      <c r="C173" s="234" t="s">
        <v>306</v>
      </c>
      <c r="D173" s="234" t="s">
        <v>160</v>
      </c>
      <c r="E173" s="235" t="s">
        <v>890</v>
      </c>
      <c r="F173" s="236" t="s">
        <v>891</v>
      </c>
      <c r="G173" s="237" t="s">
        <v>185</v>
      </c>
      <c r="H173" s="238">
        <v>10</v>
      </c>
      <c r="I173" s="239"/>
      <c r="J173" s="240">
        <f>ROUND(I173*H173,2)</f>
        <v>0</v>
      </c>
      <c r="K173" s="236" t="s">
        <v>164</v>
      </c>
      <c r="L173" s="43"/>
      <c r="M173" s="241" t="s">
        <v>1</v>
      </c>
      <c r="N173" s="242" t="s">
        <v>42</v>
      </c>
      <c r="O173" s="90"/>
      <c r="P173" s="243">
        <f>O173*H173</f>
        <v>0</v>
      </c>
      <c r="Q173" s="243">
        <v>0.00035</v>
      </c>
      <c r="R173" s="243">
        <f>Q173*H173</f>
        <v>0.0035000000000000001</v>
      </c>
      <c r="S173" s="243">
        <v>0</v>
      </c>
      <c r="T173" s="244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45" t="s">
        <v>236</v>
      </c>
      <c r="AT173" s="245" t="s">
        <v>160</v>
      </c>
      <c r="AU173" s="245" t="s">
        <v>87</v>
      </c>
      <c r="AY173" s="16" t="s">
        <v>158</v>
      </c>
      <c r="BE173" s="246">
        <f>IF(N173="základní",J173,0)</f>
        <v>0</v>
      </c>
      <c r="BF173" s="246">
        <f>IF(N173="snížená",J173,0)</f>
        <v>0</v>
      </c>
      <c r="BG173" s="246">
        <f>IF(N173="zákl. přenesená",J173,0)</f>
        <v>0</v>
      </c>
      <c r="BH173" s="246">
        <f>IF(N173="sníž. přenesená",J173,0)</f>
        <v>0</v>
      </c>
      <c r="BI173" s="246">
        <f>IF(N173="nulová",J173,0)</f>
        <v>0</v>
      </c>
      <c r="BJ173" s="16" t="s">
        <v>85</v>
      </c>
      <c r="BK173" s="246">
        <f>ROUND(I173*H173,2)</f>
        <v>0</v>
      </c>
      <c r="BL173" s="16" t="s">
        <v>236</v>
      </c>
      <c r="BM173" s="245" t="s">
        <v>892</v>
      </c>
    </row>
    <row r="174" s="2" customFormat="1" ht="16.5" customHeight="1">
      <c r="A174" s="37"/>
      <c r="B174" s="38"/>
      <c r="C174" s="234" t="s">
        <v>313</v>
      </c>
      <c r="D174" s="234" t="s">
        <v>160</v>
      </c>
      <c r="E174" s="235" t="s">
        <v>893</v>
      </c>
      <c r="F174" s="236" t="s">
        <v>894</v>
      </c>
      <c r="G174" s="237" t="s">
        <v>185</v>
      </c>
      <c r="H174" s="238">
        <v>3.5</v>
      </c>
      <c r="I174" s="239"/>
      <c r="J174" s="240">
        <f>ROUND(I174*H174,2)</f>
        <v>0</v>
      </c>
      <c r="K174" s="236" t="s">
        <v>164</v>
      </c>
      <c r="L174" s="43"/>
      <c r="M174" s="241" t="s">
        <v>1</v>
      </c>
      <c r="N174" s="242" t="s">
        <v>42</v>
      </c>
      <c r="O174" s="90"/>
      <c r="P174" s="243">
        <f>O174*H174</f>
        <v>0</v>
      </c>
      <c r="Q174" s="243">
        <v>0.00114</v>
      </c>
      <c r="R174" s="243">
        <f>Q174*H174</f>
        <v>0.0039899999999999996</v>
      </c>
      <c r="S174" s="243">
        <v>0</v>
      </c>
      <c r="T174" s="244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45" t="s">
        <v>236</v>
      </c>
      <c r="AT174" s="245" t="s">
        <v>160</v>
      </c>
      <c r="AU174" s="245" t="s">
        <v>87</v>
      </c>
      <c r="AY174" s="16" t="s">
        <v>158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16" t="s">
        <v>85</v>
      </c>
      <c r="BK174" s="246">
        <f>ROUND(I174*H174,2)</f>
        <v>0</v>
      </c>
      <c r="BL174" s="16" t="s">
        <v>236</v>
      </c>
      <c r="BM174" s="245" t="s">
        <v>895</v>
      </c>
    </row>
    <row r="175" s="2" customFormat="1" ht="16.5" customHeight="1">
      <c r="A175" s="37"/>
      <c r="B175" s="38"/>
      <c r="C175" s="234" t="s">
        <v>318</v>
      </c>
      <c r="D175" s="234" t="s">
        <v>160</v>
      </c>
      <c r="E175" s="235" t="s">
        <v>896</v>
      </c>
      <c r="F175" s="236" t="s">
        <v>897</v>
      </c>
      <c r="G175" s="237" t="s">
        <v>192</v>
      </c>
      <c r="H175" s="238">
        <v>7</v>
      </c>
      <c r="I175" s="239"/>
      <c r="J175" s="240">
        <f>ROUND(I175*H175,2)</f>
        <v>0</v>
      </c>
      <c r="K175" s="236" t="s">
        <v>164</v>
      </c>
      <c r="L175" s="43"/>
      <c r="M175" s="241" t="s">
        <v>1</v>
      </c>
      <c r="N175" s="242" t="s">
        <v>42</v>
      </c>
      <c r="O175" s="90"/>
      <c r="P175" s="243">
        <f>O175*H175</f>
        <v>0</v>
      </c>
      <c r="Q175" s="243">
        <v>0</v>
      </c>
      <c r="R175" s="243">
        <f>Q175*H175</f>
        <v>0</v>
      </c>
      <c r="S175" s="243">
        <v>0</v>
      </c>
      <c r="T175" s="244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45" t="s">
        <v>236</v>
      </c>
      <c r="AT175" s="245" t="s">
        <v>160</v>
      </c>
      <c r="AU175" s="245" t="s">
        <v>87</v>
      </c>
      <c r="AY175" s="16" t="s">
        <v>158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16" t="s">
        <v>85</v>
      </c>
      <c r="BK175" s="246">
        <f>ROUND(I175*H175,2)</f>
        <v>0</v>
      </c>
      <c r="BL175" s="16" t="s">
        <v>236</v>
      </c>
      <c r="BM175" s="245" t="s">
        <v>898</v>
      </c>
    </row>
    <row r="176" s="2" customFormat="1" ht="16.5" customHeight="1">
      <c r="A176" s="37"/>
      <c r="B176" s="38"/>
      <c r="C176" s="234" t="s">
        <v>323</v>
      </c>
      <c r="D176" s="234" t="s">
        <v>160</v>
      </c>
      <c r="E176" s="235" t="s">
        <v>899</v>
      </c>
      <c r="F176" s="236" t="s">
        <v>900</v>
      </c>
      <c r="G176" s="237" t="s">
        <v>192</v>
      </c>
      <c r="H176" s="238">
        <v>4</v>
      </c>
      <c r="I176" s="239"/>
      <c r="J176" s="240">
        <f>ROUND(I176*H176,2)</f>
        <v>0</v>
      </c>
      <c r="K176" s="236" t="s">
        <v>164</v>
      </c>
      <c r="L176" s="43"/>
      <c r="M176" s="241" t="s">
        <v>1</v>
      </c>
      <c r="N176" s="242" t="s">
        <v>42</v>
      </c>
      <c r="O176" s="90"/>
      <c r="P176" s="243">
        <f>O176*H176</f>
        <v>0</v>
      </c>
      <c r="Q176" s="243">
        <v>0</v>
      </c>
      <c r="R176" s="243">
        <f>Q176*H176</f>
        <v>0</v>
      </c>
      <c r="S176" s="243">
        <v>0</v>
      </c>
      <c r="T176" s="244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45" t="s">
        <v>236</v>
      </c>
      <c r="AT176" s="245" t="s">
        <v>160</v>
      </c>
      <c r="AU176" s="245" t="s">
        <v>87</v>
      </c>
      <c r="AY176" s="16" t="s">
        <v>158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16" t="s">
        <v>85</v>
      </c>
      <c r="BK176" s="246">
        <f>ROUND(I176*H176,2)</f>
        <v>0</v>
      </c>
      <c r="BL176" s="16" t="s">
        <v>236</v>
      </c>
      <c r="BM176" s="245" t="s">
        <v>901</v>
      </c>
    </row>
    <row r="177" s="2" customFormat="1" ht="16.5" customHeight="1">
      <c r="A177" s="37"/>
      <c r="B177" s="38"/>
      <c r="C177" s="234" t="s">
        <v>328</v>
      </c>
      <c r="D177" s="234" t="s">
        <v>160</v>
      </c>
      <c r="E177" s="235" t="s">
        <v>902</v>
      </c>
      <c r="F177" s="236" t="s">
        <v>903</v>
      </c>
      <c r="G177" s="237" t="s">
        <v>185</v>
      </c>
      <c r="H177" s="238">
        <v>21.5</v>
      </c>
      <c r="I177" s="239"/>
      <c r="J177" s="240">
        <f>ROUND(I177*H177,2)</f>
        <v>0</v>
      </c>
      <c r="K177" s="236" t="s">
        <v>164</v>
      </c>
      <c r="L177" s="43"/>
      <c r="M177" s="241" t="s">
        <v>1</v>
      </c>
      <c r="N177" s="242" t="s">
        <v>42</v>
      </c>
      <c r="O177" s="90"/>
      <c r="P177" s="243">
        <f>O177*H177</f>
        <v>0</v>
      </c>
      <c r="Q177" s="243">
        <v>0</v>
      </c>
      <c r="R177" s="243">
        <f>Q177*H177</f>
        <v>0</v>
      </c>
      <c r="S177" s="243">
        <v>0</v>
      </c>
      <c r="T177" s="244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45" t="s">
        <v>236</v>
      </c>
      <c r="AT177" s="245" t="s">
        <v>160</v>
      </c>
      <c r="AU177" s="245" t="s">
        <v>87</v>
      </c>
      <c r="AY177" s="16" t="s">
        <v>158</v>
      </c>
      <c r="BE177" s="246">
        <f>IF(N177="základní",J177,0)</f>
        <v>0</v>
      </c>
      <c r="BF177" s="246">
        <f>IF(N177="snížená",J177,0)</f>
        <v>0</v>
      </c>
      <c r="BG177" s="246">
        <f>IF(N177="zákl. přenesená",J177,0)</f>
        <v>0</v>
      </c>
      <c r="BH177" s="246">
        <f>IF(N177="sníž. přenesená",J177,0)</f>
        <v>0</v>
      </c>
      <c r="BI177" s="246">
        <f>IF(N177="nulová",J177,0)</f>
        <v>0</v>
      </c>
      <c r="BJ177" s="16" t="s">
        <v>85</v>
      </c>
      <c r="BK177" s="246">
        <f>ROUND(I177*H177,2)</f>
        <v>0</v>
      </c>
      <c r="BL177" s="16" t="s">
        <v>236</v>
      </c>
      <c r="BM177" s="245" t="s">
        <v>904</v>
      </c>
    </row>
    <row r="178" s="2" customFormat="1" ht="21.75" customHeight="1">
      <c r="A178" s="37"/>
      <c r="B178" s="38"/>
      <c r="C178" s="234" t="s">
        <v>333</v>
      </c>
      <c r="D178" s="234" t="s">
        <v>160</v>
      </c>
      <c r="E178" s="235" t="s">
        <v>905</v>
      </c>
      <c r="F178" s="236" t="s">
        <v>906</v>
      </c>
      <c r="G178" s="237" t="s">
        <v>487</v>
      </c>
      <c r="H178" s="283"/>
      <c r="I178" s="239"/>
      <c r="J178" s="240">
        <f>ROUND(I178*H178,2)</f>
        <v>0</v>
      </c>
      <c r="K178" s="236" t="s">
        <v>164</v>
      </c>
      <c r="L178" s="43"/>
      <c r="M178" s="241" t="s">
        <v>1</v>
      </c>
      <c r="N178" s="242" t="s">
        <v>42</v>
      </c>
      <c r="O178" s="90"/>
      <c r="P178" s="243">
        <f>O178*H178</f>
        <v>0</v>
      </c>
      <c r="Q178" s="243">
        <v>0</v>
      </c>
      <c r="R178" s="243">
        <f>Q178*H178</f>
        <v>0</v>
      </c>
      <c r="S178" s="243">
        <v>0</v>
      </c>
      <c r="T178" s="244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45" t="s">
        <v>236</v>
      </c>
      <c r="AT178" s="245" t="s">
        <v>160</v>
      </c>
      <c r="AU178" s="245" t="s">
        <v>87</v>
      </c>
      <c r="AY178" s="16" t="s">
        <v>158</v>
      </c>
      <c r="BE178" s="246">
        <f>IF(N178="základní",J178,0)</f>
        <v>0</v>
      </c>
      <c r="BF178" s="246">
        <f>IF(N178="snížená",J178,0)</f>
        <v>0</v>
      </c>
      <c r="BG178" s="246">
        <f>IF(N178="zákl. přenesená",J178,0)</f>
        <v>0</v>
      </c>
      <c r="BH178" s="246">
        <f>IF(N178="sníž. přenesená",J178,0)</f>
        <v>0</v>
      </c>
      <c r="BI178" s="246">
        <f>IF(N178="nulová",J178,0)</f>
        <v>0</v>
      </c>
      <c r="BJ178" s="16" t="s">
        <v>85</v>
      </c>
      <c r="BK178" s="246">
        <f>ROUND(I178*H178,2)</f>
        <v>0</v>
      </c>
      <c r="BL178" s="16" t="s">
        <v>236</v>
      </c>
      <c r="BM178" s="245" t="s">
        <v>907</v>
      </c>
    </row>
    <row r="179" s="2" customFormat="1" ht="21.75" customHeight="1">
      <c r="A179" s="37"/>
      <c r="B179" s="38"/>
      <c r="C179" s="234" t="s">
        <v>337</v>
      </c>
      <c r="D179" s="234" t="s">
        <v>160</v>
      </c>
      <c r="E179" s="235" t="s">
        <v>908</v>
      </c>
      <c r="F179" s="236" t="s">
        <v>909</v>
      </c>
      <c r="G179" s="237" t="s">
        <v>487</v>
      </c>
      <c r="H179" s="283"/>
      <c r="I179" s="239"/>
      <c r="J179" s="240">
        <f>ROUND(I179*H179,2)</f>
        <v>0</v>
      </c>
      <c r="K179" s="236" t="s">
        <v>164</v>
      </c>
      <c r="L179" s="43"/>
      <c r="M179" s="241" t="s">
        <v>1</v>
      </c>
      <c r="N179" s="242" t="s">
        <v>42</v>
      </c>
      <c r="O179" s="90"/>
      <c r="P179" s="243">
        <f>O179*H179</f>
        <v>0</v>
      </c>
      <c r="Q179" s="243">
        <v>0</v>
      </c>
      <c r="R179" s="243">
        <f>Q179*H179</f>
        <v>0</v>
      </c>
      <c r="S179" s="243">
        <v>0</v>
      </c>
      <c r="T179" s="244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45" t="s">
        <v>236</v>
      </c>
      <c r="AT179" s="245" t="s">
        <v>160</v>
      </c>
      <c r="AU179" s="245" t="s">
        <v>87</v>
      </c>
      <c r="AY179" s="16" t="s">
        <v>158</v>
      </c>
      <c r="BE179" s="246">
        <f>IF(N179="základní",J179,0)</f>
        <v>0</v>
      </c>
      <c r="BF179" s="246">
        <f>IF(N179="snížená",J179,0)</f>
        <v>0</v>
      </c>
      <c r="BG179" s="246">
        <f>IF(N179="zákl. přenesená",J179,0)</f>
        <v>0</v>
      </c>
      <c r="BH179" s="246">
        <f>IF(N179="sníž. přenesená",J179,0)</f>
        <v>0</v>
      </c>
      <c r="BI179" s="246">
        <f>IF(N179="nulová",J179,0)</f>
        <v>0</v>
      </c>
      <c r="BJ179" s="16" t="s">
        <v>85</v>
      </c>
      <c r="BK179" s="246">
        <f>ROUND(I179*H179,2)</f>
        <v>0</v>
      </c>
      <c r="BL179" s="16" t="s">
        <v>236</v>
      </c>
      <c r="BM179" s="245" t="s">
        <v>910</v>
      </c>
    </row>
    <row r="180" s="2" customFormat="1" ht="16.5" customHeight="1">
      <c r="A180" s="37"/>
      <c r="B180" s="38"/>
      <c r="C180" s="234" t="s">
        <v>342</v>
      </c>
      <c r="D180" s="234" t="s">
        <v>160</v>
      </c>
      <c r="E180" s="235" t="s">
        <v>911</v>
      </c>
      <c r="F180" s="236" t="s">
        <v>912</v>
      </c>
      <c r="G180" s="237" t="s">
        <v>192</v>
      </c>
      <c r="H180" s="238">
        <v>8</v>
      </c>
      <c r="I180" s="239"/>
      <c r="J180" s="240">
        <f>ROUND(I180*H180,2)</f>
        <v>0</v>
      </c>
      <c r="K180" s="236" t="s">
        <v>1</v>
      </c>
      <c r="L180" s="43"/>
      <c r="M180" s="241" t="s">
        <v>1</v>
      </c>
      <c r="N180" s="242" t="s">
        <v>42</v>
      </c>
      <c r="O180" s="90"/>
      <c r="P180" s="243">
        <f>O180*H180</f>
        <v>0</v>
      </c>
      <c r="Q180" s="243">
        <v>0</v>
      </c>
      <c r="R180" s="243">
        <f>Q180*H180</f>
        <v>0</v>
      </c>
      <c r="S180" s="243">
        <v>0</v>
      </c>
      <c r="T180" s="244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45" t="s">
        <v>236</v>
      </c>
      <c r="AT180" s="245" t="s">
        <v>160</v>
      </c>
      <c r="AU180" s="245" t="s">
        <v>87</v>
      </c>
      <c r="AY180" s="16" t="s">
        <v>158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16" t="s">
        <v>85</v>
      </c>
      <c r="BK180" s="246">
        <f>ROUND(I180*H180,2)</f>
        <v>0</v>
      </c>
      <c r="BL180" s="16" t="s">
        <v>236</v>
      </c>
      <c r="BM180" s="245" t="s">
        <v>913</v>
      </c>
    </row>
    <row r="181" s="12" customFormat="1" ht="22.8" customHeight="1">
      <c r="A181" s="12"/>
      <c r="B181" s="218"/>
      <c r="C181" s="219"/>
      <c r="D181" s="220" t="s">
        <v>76</v>
      </c>
      <c r="E181" s="232" t="s">
        <v>914</v>
      </c>
      <c r="F181" s="232" t="s">
        <v>915</v>
      </c>
      <c r="G181" s="219"/>
      <c r="H181" s="219"/>
      <c r="I181" s="222"/>
      <c r="J181" s="233">
        <f>BK181</f>
        <v>0</v>
      </c>
      <c r="K181" s="219"/>
      <c r="L181" s="224"/>
      <c r="M181" s="225"/>
      <c r="N181" s="226"/>
      <c r="O181" s="226"/>
      <c r="P181" s="227">
        <f>SUM(P182:P221)</f>
        <v>0</v>
      </c>
      <c r="Q181" s="226"/>
      <c r="R181" s="227">
        <f>SUM(R182:R221)</f>
        <v>0.27406000000000003</v>
      </c>
      <c r="S181" s="226"/>
      <c r="T181" s="228">
        <f>SUM(T182:T221)</f>
        <v>0.1618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29" t="s">
        <v>87</v>
      </c>
      <c r="AT181" s="230" t="s">
        <v>76</v>
      </c>
      <c r="AU181" s="230" t="s">
        <v>85</v>
      </c>
      <c r="AY181" s="229" t="s">
        <v>158</v>
      </c>
      <c r="BK181" s="231">
        <f>SUM(BK182:BK221)</f>
        <v>0</v>
      </c>
    </row>
    <row r="182" s="2" customFormat="1" ht="16.5" customHeight="1">
      <c r="A182" s="37"/>
      <c r="B182" s="38"/>
      <c r="C182" s="234" t="s">
        <v>347</v>
      </c>
      <c r="D182" s="234" t="s">
        <v>160</v>
      </c>
      <c r="E182" s="235" t="s">
        <v>916</v>
      </c>
      <c r="F182" s="236" t="s">
        <v>917</v>
      </c>
      <c r="G182" s="237" t="s">
        <v>526</v>
      </c>
      <c r="H182" s="238">
        <v>4</v>
      </c>
      <c r="I182" s="239"/>
      <c r="J182" s="240">
        <f>ROUND(I182*H182,2)</f>
        <v>0</v>
      </c>
      <c r="K182" s="236" t="s">
        <v>164</v>
      </c>
      <c r="L182" s="43"/>
      <c r="M182" s="241" t="s">
        <v>1</v>
      </c>
      <c r="N182" s="242" t="s">
        <v>42</v>
      </c>
      <c r="O182" s="90"/>
      <c r="P182" s="243">
        <f>O182*H182</f>
        <v>0</v>
      </c>
      <c r="Q182" s="243">
        <v>0</v>
      </c>
      <c r="R182" s="243">
        <f>Q182*H182</f>
        <v>0</v>
      </c>
      <c r="S182" s="243">
        <v>0.01933</v>
      </c>
      <c r="T182" s="244">
        <f>S182*H182</f>
        <v>0.07732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45" t="s">
        <v>236</v>
      </c>
      <c r="AT182" s="245" t="s">
        <v>160</v>
      </c>
      <c r="AU182" s="245" t="s">
        <v>87</v>
      </c>
      <c r="AY182" s="16" t="s">
        <v>158</v>
      </c>
      <c r="BE182" s="246">
        <f>IF(N182="základní",J182,0)</f>
        <v>0</v>
      </c>
      <c r="BF182" s="246">
        <f>IF(N182="snížená",J182,0)</f>
        <v>0</v>
      </c>
      <c r="BG182" s="246">
        <f>IF(N182="zákl. přenesená",J182,0)</f>
        <v>0</v>
      </c>
      <c r="BH182" s="246">
        <f>IF(N182="sníž. přenesená",J182,0)</f>
        <v>0</v>
      </c>
      <c r="BI182" s="246">
        <f>IF(N182="nulová",J182,0)</f>
        <v>0</v>
      </c>
      <c r="BJ182" s="16" t="s">
        <v>85</v>
      </c>
      <c r="BK182" s="246">
        <f>ROUND(I182*H182,2)</f>
        <v>0</v>
      </c>
      <c r="BL182" s="16" t="s">
        <v>236</v>
      </c>
      <c r="BM182" s="245" t="s">
        <v>918</v>
      </c>
    </row>
    <row r="183" s="2" customFormat="1" ht="21.75" customHeight="1">
      <c r="A183" s="37"/>
      <c r="B183" s="38"/>
      <c r="C183" s="234" t="s">
        <v>353</v>
      </c>
      <c r="D183" s="234" t="s">
        <v>160</v>
      </c>
      <c r="E183" s="235" t="s">
        <v>919</v>
      </c>
      <c r="F183" s="236" t="s">
        <v>920</v>
      </c>
      <c r="G183" s="237" t="s">
        <v>526</v>
      </c>
      <c r="H183" s="238">
        <v>1</v>
      </c>
      <c r="I183" s="239"/>
      <c r="J183" s="240">
        <f>ROUND(I183*H183,2)</f>
        <v>0</v>
      </c>
      <c r="K183" s="236" t="s">
        <v>271</v>
      </c>
      <c r="L183" s="43"/>
      <c r="M183" s="241" t="s">
        <v>1</v>
      </c>
      <c r="N183" s="242" t="s">
        <v>42</v>
      </c>
      <c r="O183" s="90"/>
      <c r="P183" s="243">
        <f>O183*H183</f>
        <v>0</v>
      </c>
      <c r="Q183" s="243">
        <v>0.024119999999999999</v>
      </c>
      <c r="R183" s="243">
        <f>Q183*H183</f>
        <v>0.024119999999999999</v>
      </c>
      <c r="S183" s="243">
        <v>0</v>
      </c>
      <c r="T183" s="244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45" t="s">
        <v>236</v>
      </c>
      <c r="AT183" s="245" t="s">
        <v>160</v>
      </c>
      <c r="AU183" s="245" t="s">
        <v>87</v>
      </c>
      <c r="AY183" s="16" t="s">
        <v>158</v>
      </c>
      <c r="BE183" s="246">
        <f>IF(N183="základní",J183,0)</f>
        <v>0</v>
      </c>
      <c r="BF183" s="246">
        <f>IF(N183="snížená",J183,0)</f>
        <v>0</v>
      </c>
      <c r="BG183" s="246">
        <f>IF(N183="zákl. přenesená",J183,0)</f>
        <v>0</v>
      </c>
      <c r="BH183" s="246">
        <f>IF(N183="sníž. přenesená",J183,0)</f>
        <v>0</v>
      </c>
      <c r="BI183" s="246">
        <f>IF(N183="nulová",J183,0)</f>
        <v>0</v>
      </c>
      <c r="BJ183" s="16" t="s">
        <v>85</v>
      </c>
      <c r="BK183" s="246">
        <f>ROUND(I183*H183,2)</f>
        <v>0</v>
      </c>
      <c r="BL183" s="16" t="s">
        <v>236</v>
      </c>
      <c r="BM183" s="245" t="s">
        <v>921</v>
      </c>
    </row>
    <row r="184" s="2" customFormat="1" ht="16.5" customHeight="1">
      <c r="A184" s="37"/>
      <c r="B184" s="38"/>
      <c r="C184" s="234" t="s">
        <v>358</v>
      </c>
      <c r="D184" s="234" t="s">
        <v>160</v>
      </c>
      <c r="E184" s="235" t="s">
        <v>922</v>
      </c>
      <c r="F184" s="236" t="s">
        <v>923</v>
      </c>
      <c r="G184" s="237" t="s">
        <v>526</v>
      </c>
      <c r="H184" s="238">
        <v>3</v>
      </c>
      <c r="I184" s="239"/>
      <c r="J184" s="240">
        <f>ROUND(I184*H184,2)</f>
        <v>0</v>
      </c>
      <c r="K184" s="236" t="s">
        <v>164</v>
      </c>
      <c r="L184" s="43"/>
      <c r="M184" s="241" t="s">
        <v>1</v>
      </c>
      <c r="N184" s="242" t="s">
        <v>42</v>
      </c>
      <c r="O184" s="90"/>
      <c r="P184" s="243">
        <f>O184*H184</f>
        <v>0</v>
      </c>
      <c r="Q184" s="243">
        <v>0.031919999999999997</v>
      </c>
      <c r="R184" s="243">
        <f>Q184*H184</f>
        <v>0.095759999999999984</v>
      </c>
      <c r="S184" s="243">
        <v>0</v>
      </c>
      <c r="T184" s="244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45" t="s">
        <v>236</v>
      </c>
      <c r="AT184" s="245" t="s">
        <v>160</v>
      </c>
      <c r="AU184" s="245" t="s">
        <v>87</v>
      </c>
      <c r="AY184" s="16" t="s">
        <v>158</v>
      </c>
      <c r="BE184" s="246">
        <f>IF(N184="základní",J184,0)</f>
        <v>0</v>
      </c>
      <c r="BF184" s="246">
        <f>IF(N184="snížená",J184,0)</f>
        <v>0</v>
      </c>
      <c r="BG184" s="246">
        <f>IF(N184="zákl. přenesená",J184,0)</f>
        <v>0</v>
      </c>
      <c r="BH184" s="246">
        <f>IF(N184="sníž. přenesená",J184,0)</f>
        <v>0</v>
      </c>
      <c r="BI184" s="246">
        <f>IF(N184="nulová",J184,0)</f>
        <v>0</v>
      </c>
      <c r="BJ184" s="16" t="s">
        <v>85</v>
      </c>
      <c r="BK184" s="246">
        <f>ROUND(I184*H184,2)</f>
        <v>0</v>
      </c>
      <c r="BL184" s="16" t="s">
        <v>236</v>
      </c>
      <c r="BM184" s="245" t="s">
        <v>924</v>
      </c>
    </row>
    <row r="185" s="2" customFormat="1" ht="16.5" customHeight="1">
      <c r="A185" s="37"/>
      <c r="B185" s="38"/>
      <c r="C185" s="234" t="s">
        <v>362</v>
      </c>
      <c r="D185" s="234" t="s">
        <v>160</v>
      </c>
      <c r="E185" s="235" t="s">
        <v>925</v>
      </c>
      <c r="F185" s="236" t="s">
        <v>926</v>
      </c>
      <c r="G185" s="237" t="s">
        <v>192</v>
      </c>
      <c r="H185" s="238">
        <v>4</v>
      </c>
      <c r="I185" s="239"/>
      <c r="J185" s="240">
        <f>ROUND(I185*H185,2)</f>
        <v>0</v>
      </c>
      <c r="K185" s="236" t="s">
        <v>1</v>
      </c>
      <c r="L185" s="43"/>
      <c r="M185" s="241" t="s">
        <v>1</v>
      </c>
      <c r="N185" s="242" t="s">
        <v>42</v>
      </c>
      <c r="O185" s="90"/>
      <c r="P185" s="243">
        <f>O185*H185</f>
        <v>0</v>
      </c>
      <c r="Q185" s="243">
        <v>1.0000000000000001E-05</v>
      </c>
      <c r="R185" s="243">
        <f>Q185*H185</f>
        <v>4.0000000000000003E-05</v>
      </c>
      <c r="S185" s="243">
        <v>0.00010000000000000001</v>
      </c>
      <c r="T185" s="244">
        <f>S185*H185</f>
        <v>0.00040000000000000002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45" t="s">
        <v>165</v>
      </c>
      <c r="AT185" s="245" t="s">
        <v>160</v>
      </c>
      <c r="AU185" s="245" t="s">
        <v>87</v>
      </c>
      <c r="AY185" s="16" t="s">
        <v>158</v>
      </c>
      <c r="BE185" s="246">
        <f>IF(N185="základní",J185,0)</f>
        <v>0</v>
      </c>
      <c r="BF185" s="246">
        <f>IF(N185="snížená",J185,0)</f>
        <v>0</v>
      </c>
      <c r="BG185" s="246">
        <f>IF(N185="zákl. přenesená",J185,0)</f>
        <v>0</v>
      </c>
      <c r="BH185" s="246">
        <f>IF(N185="sníž. přenesená",J185,0)</f>
        <v>0</v>
      </c>
      <c r="BI185" s="246">
        <f>IF(N185="nulová",J185,0)</f>
        <v>0</v>
      </c>
      <c r="BJ185" s="16" t="s">
        <v>85</v>
      </c>
      <c r="BK185" s="246">
        <f>ROUND(I185*H185,2)</f>
        <v>0</v>
      </c>
      <c r="BL185" s="16" t="s">
        <v>165</v>
      </c>
      <c r="BM185" s="245" t="s">
        <v>927</v>
      </c>
    </row>
    <row r="186" s="2" customFormat="1" ht="16.5" customHeight="1">
      <c r="A186" s="37"/>
      <c r="B186" s="38"/>
      <c r="C186" s="259" t="s">
        <v>367</v>
      </c>
      <c r="D186" s="259" t="s">
        <v>189</v>
      </c>
      <c r="E186" s="260" t="s">
        <v>928</v>
      </c>
      <c r="F186" s="261" t="s">
        <v>929</v>
      </c>
      <c r="G186" s="262" t="s">
        <v>192</v>
      </c>
      <c r="H186" s="263">
        <v>4</v>
      </c>
      <c r="I186" s="264"/>
      <c r="J186" s="265">
        <f>ROUND(I186*H186,2)</f>
        <v>0</v>
      </c>
      <c r="K186" s="261" t="s">
        <v>1</v>
      </c>
      <c r="L186" s="266"/>
      <c r="M186" s="267" t="s">
        <v>1</v>
      </c>
      <c r="N186" s="268" t="s">
        <v>42</v>
      </c>
      <c r="O186" s="90"/>
      <c r="P186" s="243">
        <f>O186*H186</f>
        <v>0</v>
      </c>
      <c r="Q186" s="243">
        <v>1.0000000000000001E-05</v>
      </c>
      <c r="R186" s="243">
        <f>Q186*H186</f>
        <v>4.0000000000000003E-05</v>
      </c>
      <c r="S186" s="243">
        <v>0</v>
      </c>
      <c r="T186" s="244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45" t="s">
        <v>193</v>
      </c>
      <c r="AT186" s="245" t="s">
        <v>189</v>
      </c>
      <c r="AU186" s="245" t="s">
        <v>87</v>
      </c>
      <c r="AY186" s="16" t="s">
        <v>158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16" t="s">
        <v>85</v>
      </c>
      <c r="BK186" s="246">
        <f>ROUND(I186*H186,2)</f>
        <v>0</v>
      </c>
      <c r="BL186" s="16" t="s">
        <v>165</v>
      </c>
      <c r="BM186" s="245" t="s">
        <v>930</v>
      </c>
    </row>
    <row r="187" s="2" customFormat="1" ht="16.5" customHeight="1">
      <c r="A187" s="37"/>
      <c r="B187" s="38"/>
      <c r="C187" s="234" t="s">
        <v>372</v>
      </c>
      <c r="D187" s="234" t="s">
        <v>160</v>
      </c>
      <c r="E187" s="235" t="s">
        <v>931</v>
      </c>
      <c r="F187" s="236" t="s">
        <v>932</v>
      </c>
      <c r="G187" s="237" t="s">
        <v>526</v>
      </c>
      <c r="H187" s="238">
        <v>4</v>
      </c>
      <c r="I187" s="239"/>
      <c r="J187" s="240">
        <f>ROUND(I187*H187,2)</f>
        <v>0</v>
      </c>
      <c r="K187" s="236" t="s">
        <v>164</v>
      </c>
      <c r="L187" s="43"/>
      <c r="M187" s="241" t="s">
        <v>1</v>
      </c>
      <c r="N187" s="242" t="s">
        <v>42</v>
      </c>
      <c r="O187" s="90"/>
      <c r="P187" s="243">
        <f>O187*H187</f>
        <v>0</v>
      </c>
      <c r="Q187" s="243">
        <v>0</v>
      </c>
      <c r="R187" s="243">
        <f>Q187*H187</f>
        <v>0</v>
      </c>
      <c r="S187" s="243">
        <v>0.019460000000000002</v>
      </c>
      <c r="T187" s="244">
        <f>S187*H187</f>
        <v>0.077840000000000006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45" t="s">
        <v>236</v>
      </c>
      <c r="AT187" s="245" t="s">
        <v>160</v>
      </c>
      <c r="AU187" s="245" t="s">
        <v>87</v>
      </c>
      <c r="AY187" s="16" t="s">
        <v>158</v>
      </c>
      <c r="BE187" s="246">
        <f>IF(N187="základní",J187,0)</f>
        <v>0</v>
      </c>
      <c r="BF187" s="246">
        <f>IF(N187="snížená",J187,0)</f>
        <v>0</v>
      </c>
      <c r="BG187" s="246">
        <f>IF(N187="zákl. přenesená",J187,0)</f>
        <v>0</v>
      </c>
      <c r="BH187" s="246">
        <f>IF(N187="sníž. přenesená",J187,0)</f>
        <v>0</v>
      </c>
      <c r="BI187" s="246">
        <f>IF(N187="nulová",J187,0)</f>
        <v>0</v>
      </c>
      <c r="BJ187" s="16" t="s">
        <v>85</v>
      </c>
      <c r="BK187" s="246">
        <f>ROUND(I187*H187,2)</f>
        <v>0</v>
      </c>
      <c r="BL187" s="16" t="s">
        <v>236</v>
      </c>
      <c r="BM187" s="245" t="s">
        <v>933</v>
      </c>
    </row>
    <row r="188" s="2" customFormat="1" ht="16.5" customHeight="1">
      <c r="A188" s="37"/>
      <c r="B188" s="38"/>
      <c r="C188" s="234" t="s">
        <v>377</v>
      </c>
      <c r="D188" s="234" t="s">
        <v>160</v>
      </c>
      <c r="E188" s="235" t="s">
        <v>934</v>
      </c>
      <c r="F188" s="236" t="s">
        <v>935</v>
      </c>
      <c r="G188" s="237" t="s">
        <v>526</v>
      </c>
      <c r="H188" s="238">
        <v>5</v>
      </c>
      <c r="I188" s="239"/>
      <c r="J188" s="240">
        <f>ROUND(I188*H188,2)</f>
        <v>0</v>
      </c>
      <c r="K188" s="236" t="s">
        <v>164</v>
      </c>
      <c r="L188" s="43"/>
      <c r="M188" s="241" t="s">
        <v>1</v>
      </c>
      <c r="N188" s="242" t="s">
        <v>42</v>
      </c>
      <c r="O188" s="90"/>
      <c r="P188" s="243">
        <f>O188*H188</f>
        <v>0</v>
      </c>
      <c r="Q188" s="243">
        <v>0.0033899999999999998</v>
      </c>
      <c r="R188" s="243">
        <f>Q188*H188</f>
        <v>0.01695</v>
      </c>
      <c r="S188" s="243">
        <v>0</v>
      </c>
      <c r="T188" s="244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45" t="s">
        <v>236</v>
      </c>
      <c r="AT188" s="245" t="s">
        <v>160</v>
      </c>
      <c r="AU188" s="245" t="s">
        <v>87</v>
      </c>
      <c r="AY188" s="16" t="s">
        <v>158</v>
      </c>
      <c r="BE188" s="246">
        <f>IF(N188="základní",J188,0)</f>
        <v>0</v>
      </c>
      <c r="BF188" s="246">
        <f>IF(N188="snížená",J188,0)</f>
        <v>0</v>
      </c>
      <c r="BG188" s="246">
        <f>IF(N188="zákl. přenesená",J188,0)</f>
        <v>0</v>
      </c>
      <c r="BH188" s="246">
        <f>IF(N188="sníž. přenesená",J188,0)</f>
        <v>0</v>
      </c>
      <c r="BI188" s="246">
        <f>IF(N188="nulová",J188,0)</f>
        <v>0</v>
      </c>
      <c r="BJ188" s="16" t="s">
        <v>85</v>
      </c>
      <c r="BK188" s="246">
        <f>ROUND(I188*H188,2)</f>
        <v>0</v>
      </c>
      <c r="BL188" s="16" t="s">
        <v>236</v>
      </c>
      <c r="BM188" s="245" t="s">
        <v>936</v>
      </c>
    </row>
    <row r="189" s="13" customFormat="1">
      <c r="A189" s="13"/>
      <c r="B189" s="247"/>
      <c r="C189" s="248"/>
      <c r="D189" s="249" t="s">
        <v>167</v>
      </c>
      <c r="E189" s="250" t="s">
        <v>1</v>
      </c>
      <c r="F189" s="251" t="s">
        <v>937</v>
      </c>
      <c r="G189" s="248"/>
      <c r="H189" s="252">
        <v>5</v>
      </c>
      <c r="I189" s="253"/>
      <c r="J189" s="248"/>
      <c r="K189" s="248"/>
      <c r="L189" s="254"/>
      <c r="M189" s="255"/>
      <c r="N189" s="256"/>
      <c r="O189" s="256"/>
      <c r="P189" s="256"/>
      <c r="Q189" s="256"/>
      <c r="R189" s="256"/>
      <c r="S189" s="256"/>
      <c r="T189" s="25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8" t="s">
        <v>167</v>
      </c>
      <c r="AU189" s="258" t="s">
        <v>87</v>
      </c>
      <c r="AV189" s="13" t="s">
        <v>87</v>
      </c>
      <c r="AW189" s="13" t="s">
        <v>33</v>
      </c>
      <c r="AX189" s="13" t="s">
        <v>85</v>
      </c>
      <c r="AY189" s="258" t="s">
        <v>158</v>
      </c>
    </row>
    <row r="190" s="2" customFormat="1" ht="16.5" customHeight="1">
      <c r="A190" s="37"/>
      <c r="B190" s="38"/>
      <c r="C190" s="259" t="s">
        <v>383</v>
      </c>
      <c r="D190" s="259" t="s">
        <v>189</v>
      </c>
      <c r="E190" s="260" t="s">
        <v>938</v>
      </c>
      <c r="F190" s="261" t="s">
        <v>939</v>
      </c>
      <c r="G190" s="262" t="s">
        <v>192</v>
      </c>
      <c r="H190" s="263">
        <v>4</v>
      </c>
      <c r="I190" s="264"/>
      <c r="J190" s="265">
        <f>ROUND(I190*H190,2)</f>
        <v>0</v>
      </c>
      <c r="K190" s="261" t="s">
        <v>1</v>
      </c>
      <c r="L190" s="266"/>
      <c r="M190" s="267" t="s">
        <v>1</v>
      </c>
      <c r="N190" s="268" t="s">
        <v>42</v>
      </c>
      <c r="O190" s="90"/>
      <c r="P190" s="243">
        <f>O190*H190</f>
        <v>0</v>
      </c>
      <c r="Q190" s="243">
        <v>0.012999999999999999</v>
      </c>
      <c r="R190" s="243">
        <f>Q190*H190</f>
        <v>0.051999999999999998</v>
      </c>
      <c r="S190" s="243">
        <v>0</v>
      </c>
      <c r="T190" s="244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45" t="s">
        <v>193</v>
      </c>
      <c r="AT190" s="245" t="s">
        <v>189</v>
      </c>
      <c r="AU190" s="245" t="s">
        <v>87</v>
      </c>
      <c r="AY190" s="16" t="s">
        <v>158</v>
      </c>
      <c r="BE190" s="246">
        <f>IF(N190="základní",J190,0)</f>
        <v>0</v>
      </c>
      <c r="BF190" s="246">
        <f>IF(N190="snížená",J190,0)</f>
        <v>0</v>
      </c>
      <c r="BG190" s="246">
        <f>IF(N190="zákl. přenesená",J190,0)</f>
        <v>0</v>
      </c>
      <c r="BH190" s="246">
        <f>IF(N190="sníž. přenesená",J190,0)</f>
        <v>0</v>
      </c>
      <c r="BI190" s="246">
        <f>IF(N190="nulová",J190,0)</f>
        <v>0</v>
      </c>
      <c r="BJ190" s="16" t="s">
        <v>85</v>
      </c>
      <c r="BK190" s="246">
        <f>ROUND(I190*H190,2)</f>
        <v>0</v>
      </c>
      <c r="BL190" s="16" t="s">
        <v>165</v>
      </c>
      <c r="BM190" s="245" t="s">
        <v>940</v>
      </c>
    </row>
    <row r="191" s="13" customFormat="1">
      <c r="A191" s="13"/>
      <c r="B191" s="247"/>
      <c r="C191" s="248"/>
      <c r="D191" s="249" t="s">
        <v>167</v>
      </c>
      <c r="E191" s="250" t="s">
        <v>1</v>
      </c>
      <c r="F191" s="251" t="s">
        <v>941</v>
      </c>
      <c r="G191" s="248"/>
      <c r="H191" s="252">
        <v>4</v>
      </c>
      <c r="I191" s="253"/>
      <c r="J191" s="248"/>
      <c r="K191" s="248"/>
      <c r="L191" s="254"/>
      <c r="M191" s="255"/>
      <c r="N191" s="256"/>
      <c r="O191" s="256"/>
      <c r="P191" s="256"/>
      <c r="Q191" s="256"/>
      <c r="R191" s="256"/>
      <c r="S191" s="256"/>
      <c r="T191" s="25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8" t="s">
        <v>167</v>
      </c>
      <c r="AU191" s="258" t="s">
        <v>87</v>
      </c>
      <c r="AV191" s="13" t="s">
        <v>87</v>
      </c>
      <c r="AW191" s="13" t="s">
        <v>33</v>
      </c>
      <c r="AX191" s="13" t="s">
        <v>85</v>
      </c>
      <c r="AY191" s="258" t="s">
        <v>158</v>
      </c>
    </row>
    <row r="192" s="2" customFormat="1" ht="16.5" customHeight="1">
      <c r="A192" s="37"/>
      <c r="B192" s="38"/>
      <c r="C192" s="259" t="s">
        <v>388</v>
      </c>
      <c r="D192" s="259" t="s">
        <v>189</v>
      </c>
      <c r="E192" s="260" t="s">
        <v>942</v>
      </c>
      <c r="F192" s="261" t="s">
        <v>943</v>
      </c>
      <c r="G192" s="262" t="s">
        <v>192</v>
      </c>
      <c r="H192" s="263">
        <v>1</v>
      </c>
      <c r="I192" s="264"/>
      <c r="J192" s="265">
        <f>ROUND(I192*H192,2)</f>
        <v>0</v>
      </c>
      <c r="K192" s="261" t="s">
        <v>1</v>
      </c>
      <c r="L192" s="266"/>
      <c r="M192" s="267" t="s">
        <v>1</v>
      </c>
      <c r="N192" s="268" t="s">
        <v>42</v>
      </c>
      <c r="O192" s="90"/>
      <c r="P192" s="243">
        <f>O192*H192</f>
        <v>0</v>
      </c>
      <c r="Q192" s="243">
        <v>0.012999999999999999</v>
      </c>
      <c r="R192" s="243">
        <f>Q192*H192</f>
        <v>0.012999999999999999</v>
      </c>
      <c r="S192" s="243">
        <v>0</v>
      </c>
      <c r="T192" s="244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45" t="s">
        <v>193</v>
      </c>
      <c r="AT192" s="245" t="s">
        <v>189</v>
      </c>
      <c r="AU192" s="245" t="s">
        <v>87</v>
      </c>
      <c r="AY192" s="16" t="s">
        <v>158</v>
      </c>
      <c r="BE192" s="246">
        <f>IF(N192="základní",J192,0)</f>
        <v>0</v>
      </c>
      <c r="BF192" s="246">
        <f>IF(N192="snížená",J192,0)</f>
        <v>0</v>
      </c>
      <c r="BG192" s="246">
        <f>IF(N192="zákl. přenesená",J192,0)</f>
        <v>0</v>
      </c>
      <c r="BH192" s="246">
        <f>IF(N192="sníž. přenesená",J192,0)</f>
        <v>0</v>
      </c>
      <c r="BI192" s="246">
        <f>IF(N192="nulová",J192,0)</f>
        <v>0</v>
      </c>
      <c r="BJ192" s="16" t="s">
        <v>85</v>
      </c>
      <c r="BK192" s="246">
        <f>ROUND(I192*H192,2)</f>
        <v>0</v>
      </c>
      <c r="BL192" s="16" t="s">
        <v>165</v>
      </c>
      <c r="BM192" s="245" t="s">
        <v>944</v>
      </c>
    </row>
    <row r="193" s="13" customFormat="1">
      <c r="A193" s="13"/>
      <c r="B193" s="247"/>
      <c r="C193" s="248"/>
      <c r="D193" s="249" t="s">
        <v>167</v>
      </c>
      <c r="E193" s="250" t="s">
        <v>1</v>
      </c>
      <c r="F193" s="251" t="s">
        <v>945</v>
      </c>
      <c r="G193" s="248"/>
      <c r="H193" s="252">
        <v>1</v>
      </c>
      <c r="I193" s="253"/>
      <c r="J193" s="248"/>
      <c r="K193" s="248"/>
      <c r="L193" s="254"/>
      <c r="M193" s="255"/>
      <c r="N193" s="256"/>
      <c r="O193" s="256"/>
      <c r="P193" s="256"/>
      <c r="Q193" s="256"/>
      <c r="R193" s="256"/>
      <c r="S193" s="256"/>
      <c r="T193" s="25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8" t="s">
        <v>167</v>
      </c>
      <c r="AU193" s="258" t="s">
        <v>87</v>
      </c>
      <c r="AV193" s="13" t="s">
        <v>87</v>
      </c>
      <c r="AW193" s="13" t="s">
        <v>33</v>
      </c>
      <c r="AX193" s="13" t="s">
        <v>85</v>
      </c>
      <c r="AY193" s="258" t="s">
        <v>158</v>
      </c>
    </row>
    <row r="194" s="2" customFormat="1" ht="16.5" customHeight="1">
      <c r="A194" s="37"/>
      <c r="B194" s="38"/>
      <c r="C194" s="259" t="s">
        <v>394</v>
      </c>
      <c r="D194" s="259" t="s">
        <v>189</v>
      </c>
      <c r="E194" s="260" t="s">
        <v>946</v>
      </c>
      <c r="F194" s="261" t="s">
        <v>947</v>
      </c>
      <c r="G194" s="262" t="s">
        <v>192</v>
      </c>
      <c r="H194" s="263">
        <v>4</v>
      </c>
      <c r="I194" s="264"/>
      <c r="J194" s="265">
        <f>ROUND(I194*H194,2)</f>
        <v>0</v>
      </c>
      <c r="K194" s="261" t="s">
        <v>1</v>
      </c>
      <c r="L194" s="266"/>
      <c r="M194" s="267" t="s">
        <v>1</v>
      </c>
      <c r="N194" s="268" t="s">
        <v>42</v>
      </c>
      <c r="O194" s="90"/>
      <c r="P194" s="243">
        <f>O194*H194</f>
        <v>0</v>
      </c>
      <c r="Q194" s="243">
        <v>0</v>
      </c>
      <c r="R194" s="243">
        <f>Q194*H194</f>
        <v>0</v>
      </c>
      <c r="S194" s="243">
        <v>0</v>
      </c>
      <c r="T194" s="244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45" t="s">
        <v>193</v>
      </c>
      <c r="AT194" s="245" t="s">
        <v>189</v>
      </c>
      <c r="AU194" s="245" t="s">
        <v>87</v>
      </c>
      <c r="AY194" s="16" t="s">
        <v>158</v>
      </c>
      <c r="BE194" s="246">
        <f>IF(N194="základní",J194,0)</f>
        <v>0</v>
      </c>
      <c r="BF194" s="246">
        <f>IF(N194="snížená",J194,0)</f>
        <v>0</v>
      </c>
      <c r="BG194" s="246">
        <f>IF(N194="zákl. přenesená",J194,0)</f>
        <v>0</v>
      </c>
      <c r="BH194" s="246">
        <f>IF(N194="sníž. přenesená",J194,0)</f>
        <v>0</v>
      </c>
      <c r="BI194" s="246">
        <f>IF(N194="nulová",J194,0)</f>
        <v>0</v>
      </c>
      <c r="BJ194" s="16" t="s">
        <v>85</v>
      </c>
      <c r="BK194" s="246">
        <f>ROUND(I194*H194,2)</f>
        <v>0</v>
      </c>
      <c r="BL194" s="16" t="s">
        <v>165</v>
      </c>
      <c r="BM194" s="245" t="s">
        <v>948</v>
      </c>
    </row>
    <row r="195" s="2" customFormat="1" ht="16.5" customHeight="1">
      <c r="A195" s="37"/>
      <c r="B195" s="38"/>
      <c r="C195" s="259" t="s">
        <v>399</v>
      </c>
      <c r="D195" s="259" t="s">
        <v>189</v>
      </c>
      <c r="E195" s="260" t="s">
        <v>949</v>
      </c>
      <c r="F195" s="261" t="s">
        <v>950</v>
      </c>
      <c r="G195" s="262" t="s">
        <v>192</v>
      </c>
      <c r="H195" s="263">
        <v>1</v>
      </c>
      <c r="I195" s="264"/>
      <c r="J195" s="265">
        <f>ROUND(I195*H195,2)</f>
        <v>0</v>
      </c>
      <c r="K195" s="261" t="s">
        <v>951</v>
      </c>
      <c r="L195" s="266"/>
      <c r="M195" s="267" t="s">
        <v>1</v>
      </c>
      <c r="N195" s="268" t="s">
        <v>42</v>
      </c>
      <c r="O195" s="90"/>
      <c r="P195" s="243">
        <f>O195*H195</f>
        <v>0</v>
      </c>
      <c r="Q195" s="243">
        <v>0.0040000000000000001</v>
      </c>
      <c r="R195" s="243">
        <f>Q195*H195</f>
        <v>0.0040000000000000001</v>
      </c>
      <c r="S195" s="243">
        <v>0</v>
      </c>
      <c r="T195" s="244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45" t="s">
        <v>193</v>
      </c>
      <c r="AT195" s="245" t="s">
        <v>189</v>
      </c>
      <c r="AU195" s="245" t="s">
        <v>87</v>
      </c>
      <c r="AY195" s="16" t="s">
        <v>158</v>
      </c>
      <c r="BE195" s="246">
        <f>IF(N195="základní",J195,0)</f>
        <v>0</v>
      </c>
      <c r="BF195" s="246">
        <f>IF(N195="snížená",J195,0)</f>
        <v>0</v>
      </c>
      <c r="BG195" s="246">
        <f>IF(N195="zákl. přenesená",J195,0)</f>
        <v>0</v>
      </c>
      <c r="BH195" s="246">
        <f>IF(N195="sníž. přenesená",J195,0)</f>
        <v>0</v>
      </c>
      <c r="BI195" s="246">
        <f>IF(N195="nulová",J195,0)</f>
        <v>0</v>
      </c>
      <c r="BJ195" s="16" t="s">
        <v>85</v>
      </c>
      <c r="BK195" s="246">
        <f>ROUND(I195*H195,2)</f>
        <v>0</v>
      </c>
      <c r="BL195" s="16" t="s">
        <v>165</v>
      </c>
      <c r="BM195" s="245" t="s">
        <v>952</v>
      </c>
    </row>
    <row r="196" s="2" customFormat="1" ht="21.75" customHeight="1">
      <c r="A196" s="37"/>
      <c r="B196" s="38"/>
      <c r="C196" s="234" t="s">
        <v>404</v>
      </c>
      <c r="D196" s="234" t="s">
        <v>160</v>
      </c>
      <c r="E196" s="235" t="s">
        <v>953</v>
      </c>
      <c r="F196" s="236" t="s">
        <v>954</v>
      </c>
      <c r="G196" s="237" t="s">
        <v>526</v>
      </c>
      <c r="H196" s="238">
        <v>1</v>
      </c>
      <c r="I196" s="239"/>
      <c r="J196" s="240">
        <f>ROUND(I196*H196,2)</f>
        <v>0</v>
      </c>
      <c r="K196" s="236" t="s">
        <v>1</v>
      </c>
      <c r="L196" s="43"/>
      <c r="M196" s="241" t="s">
        <v>1</v>
      </c>
      <c r="N196" s="242" t="s">
        <v>42</v>
      </c>
      <c r="O196" s="90"/>
      <c r="P196" s="243">
        <f>O196*H196</f>
        <v>0</v>
      </c>
      <c r="Q196" s="243">
        <v>0.0041900000000000001</v>
      </c>
      <c r="R196" s="243">
        <f>Q196*H196</f>
        <v>0.0041900000000000001</v>
      </c>
      <c r="S196" s="243">
        <v>0</v>
      </c>
      <c r="T196" s="244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45" t="s">
        <v>236</v>
      </c>
      <c r="AT196" s="245" t="s">
        <v>160</v>
      </c>
      <c r="AU196" s="245" t="s">
        <v>87</v>
      </c>
      <c r="AY196" s="16" t="s">
        <v>158</v>
      </c>
      <c r="BE196" s="246">
        <f>IF(N196="základní",J196,0)</f>
        <v>0</v>
      </c>
      <c r="BF196" s="246">
        <f>IF(N196="snížená",J196,0)</f>
        <v>0</v>
      </c>
      <c r="BG196" s="246">
        <f>IF(N196="zákl. přenesená",J196,0)</f>
        <v>0</v>
      </c>
      <c r="BH196" s="246">
        <f>IF(N196="sníž. přenesená",J196,0)</f>
        <v>0</v>
      </c>
      <c r="BI196" s="246">
        <f>IF(N196="nulová",J196,0)</f>
        <v>0</v>
      </c>
      <c r="BJ196" s="16" t="s">
        <v>85</v>
      </c>
      <c r="BK196" s="246">
        <f>ROUND(I196*H196,2)</f>
        <v>0</v>
      </c>
      <c r="BL196" s="16" t="s">
        <v>236</v>
      </c>
      <c r="BM196" s="245" t="s">
        <v>955</v>
      </c>
    </row>
    <row r="197" s="2" customFormat="1" ht="16.5" customHeight="1">
      <c r="A197" s="37"/>
      <c r="B197" s="38"/>
      <c r="C197" s="259" t="s">
        <v>409</v>
      </c>
      <c r="D197" s="259" t="s">
        <v>189</v>
      </c>
      <c r="E197" s="260" t="s">
        <v>956</v>
      </c>
      <c r="F197" s="261" t="s">
        <v>957</v>
      </c>
      <c r="G197" s="262" t="s">
        <v>192</v>
      </c>
      <c r="H197" s="263">
        <v>1</v>
      </c>
      <c r="I197" s="264"/>
      <c r="J197" s="265">
        <f>ROUND(I197*H197,2)</f>
        <v>0</v>
      </c>
      <c r="K197" s="261" t="s">
        <v>1</v>
      </c>
      <c r="L197" s="266"/>
      <c r="M197" s="267" t="s">
        <v>1</v>
      </c>
      <c r="N197" s="268" t="s">
        <v>42</v>
      </c>
      <c r="O197" s="90"/>
      <c r="P197" s="243">
        <f>O197*H197</f>
        <v>0</v>
      </c>
      <c r="Q197" s="243">
        <v>0.016500000000000001</v>
      </c>
      <c r="R197" s="243">
        <f>Q197*H197</f>
        <v>0.016500000000000001</v>
      </c>
      <c r="S197" s="243">
        <v>0</v>
      </c>
      <c r="T197" s="244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45" t="s">
        <v>193</v>
      </c>
      <c r="AT197" s="245" t="s">
        <v>189</v>
      </c>
      <c r="AU197" s="245" t="s">
        <v>87</v>
      </c>
      <c r="AY197" s="16" t="s">
        <v>158</v>
      </c>
      <c r="BE197" s="246">
        <f>IF(N197="základní",J197,0)</f>
        <v>0</v>
      </c>
      <c r="BF197" s="246">
        <f>IF(N197="snížená",J197,0)</f>
        <v>0</v>
      </c>
      <c r="BG197" s="246">
        <f>IF(N197="zákl. přenesená",J197,0)</f>
        <v>0</v>
      </c>
      <c r="BH197" s="246">
        <f>IF(N197="sníž. přenesená",J197,0)</f>
        <v>0</v>
      </c>
      <c r="BI197" s="246">
        <f>IF(N197="nulová",J197,0)</f>
        <v>0</v>
      </c>
      <c r="BJ197" s="16" t="s">
        <v>85</v>
      </c>
      <c r="BK197" s="246">
        <f>ROUND(I197*H197,2)</f>
        <v>0</v>
      </c>
      <c r="BL197" s="16" t="s">
        <v>165</v>
      </c>
      <c r="BM197" s="245" t="s">
        <v>958</v>
      </c>
    </row>
    <row r="198" s="2" customFormat="1" ht="21.75" customHeight="1">
      <c r="A198" s="37"/>
      <c r="B198" s="38"/>
      <c r="C198" s="259" t="s">
        <v>416</v>
      </c>
      <c r="D198" s="259" t="s">
        <v>189</v>
      </c>
      <c r="E198" s="260" t="s">
        <v>959</v>
      </c>
      <c r="F198" s="261" t="s">
        <v>960</v>
      </c>
      <c r="G198" s="262" t="s">
        <v>192</v>
      </c>
      <c r="H198" s="263">
        <v>1</v>
      </c>
      <c r="I198" s="264"/>
      <c r="J198" s="265">
        <f>ROUND(I198*H198,2)</f>
        <v>0</v>
      </c>
      <c r="K198" s="261" t="s">
        <v>1</v>
      </c>
      <c r="L198" s="266"/>
      <c r="M198" s="267" t="s">
        <v>1</v>
      </c>
      <c r="N198" s="268" t="s">
        <v>42</v>
      </c>
      <c r="O198" s="90"/>
      <c r="P198" s="243">
        <f>O198*H198</f>
        <v>0</v>
      </c>
      <c r="Q198" s="243">
        <v>0</v>
      </c>
      <c r="R198" s="243">
        <f>Q198*H198</f>
        <v>0</v>
      </c>
      <c r="S198" s="243">
        <v>0</v>
      </c>
      <c r="T198" s="244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45" t="s">
        <v>193</v>
      </c>
      <c r="AT198" s="245" t="s">
        <v>189</v>
      </c>
      <c r="AU198" s="245" t="s">
        <v>87</v>
      </c>
      <c r="AY198" s="16" t="s">
        <v>158</v>
      </c>
      <c r="BE198" s="246">
        <f>IF(N198="základní",J198,0)</f>
        <v>0</v>
      </c>
      <c r="BF198" s="246">
        <f>IF(N198="snížená",J198,0)</f>
        <v>0</v>
      </c>
      <c r="BG198" s="246">
        <f>IF(N198="zákl. přenesená",J198,0)</f>
        <v>0</v>
      </c>
      <c r="BH198" s="246">
        <f>IF(N198="sníž. přenesená",J198,0)</f>
        <v>0</v>
      </c>
      <c r="BI198" s="246">
        <f>IF(N198="nulová",J198,0)</f>
        <v>0</v>
      </c>
      <c r="BJ198" s="16" t="s">
        <v>85</v>
      </c>
      <c r="BK198" s="246">
        <f>ROUND(I198*H198,2)</f>
        <v>0</v>
      </c>
      <c r="BL198" s="16" t="s">
        <v>165</v>
      </c>
      <c r="BM198" s="245" t="s">
        <v>961</v>
      </c>
    </row>
    <row r="199" s="2" customFormat="1" ht="21.75" customHeight="1">
      <c r="A199" s="37"/>
      <c r="B199" s="38"/>
      <c r="C199" s="259" t="s">
        <v>422</v>
      </c>
      <c r="D199" s="259" t="s">
        <v>189</v>
      </c>
      <c r="E199" s="260" t="s">
        <v>962</v>
      </c>
      <c r="F199" s="261" t="s">
        <v>963</v>
      </c>
      <c r="G199" s="262" t="s">
        <v>192</v>
      </c>
      <c r="H199" s="263">
        <v>1</v>
      </c>
      <c r="I199" s="264"/>
      <c r="J199" s="265">
        <f>ROUND(I199*H199,2)</f>
        <v>0</v>
      </c>
      <c r="K199" s="261" t="s">
        <v>1</v>
      </c>
      <c r="L199" s="266"/>
      <c r="M199" s="267" t="s">
        <v>1</v>
      </c>
      <c r="N199" s="268" t="s">
        <v>42</v>
      </c>
      <c r="O199" s="90"/>
      <c r="P199" s="243">
        <f>O199*H199</f>
        <v>0</v>
      </c>
      <c r="Q199" s="243">
        <v>0.016500000000000001</v>
      </c>
      <c r="R199" s="243">
        <f>Q199*H199</f>
        <v>0.016500000000000001</v>
      </c>
      <c r="S199" s="243">
        <v>0</v>
      </c>
      <c r="T199" s="244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45" t="s">
        <v>193</v>
      </c>
      <c r="AT199" s="245" t="s">
        <v>189</v>
      </c>
      <c r="AU199" s="245" t="s">
        <v>87</v>
      </c>
      <c r="AY199" s="16" t="s">
        <v>158</v>
      </c>
      <c r="BE199" s="246">
        <f>IF(N199="základní",J199,0)</f>
        <v>0</v>
      </c>
      <c r="BF199" s="246">
        <f>IF(N199="snížená",J199,0)</f>
        <v>0</v>
      </c>
      <c r="BG199" s="246">
        <f>IF(N199="zákl. přenesená",J199,0)</f>
        <v>0</v>
      </c>
      <c r="BH199" s="246">
        <f>IF(N199="sníž. přenesená",J199,0)</f>
        <v>0</v>
      </c>
      <c r="BI199" s="246">
        <f>IF(N199="nulová",J199,0)</f>
        <v>0</v>
      </c>
      <c r="BJ199" s="16" t="s">
        <v>85</v>
      </c>
      <c r="BK199" s="246">
        <f>ROUND(I199*H199,2)</f>
        <v>0</v>
      </c>
      <c r="BL199" s="16" t="s">
        <v>165</v>
      </c>
      <c r="BM199" s="245" t="s">
        <v>964</v>
      </c>
    </row>
    <row r="200" s="2" customFormat="1" ht="21.75" customHeight="1">
      <c r="A200" s="37"/>
      <c r="B200" s="38"/>
      <c r="C200" s="234" t="s">
        <v>426</v>
      </c>
      <c r="D200" s="234" t="s">
        <v>160</v>
      </c>
      <c r="E200" s="235" t="s">
        <v>965</v>
      </c>
      <c r="F200" s="236" t="s">
        <v>966</v>
      </c>
      <c r="G200" s="237" t="s">
        <v>526</v>
      </c>
      <c r="H200" s="238">
        <v>1</v>
      </c>
      <c r="I200" s="239"/>
      <c r="J200" s="240">
        <f>ROUND(I200*H200,2)</f>
        <v>0</v>
      </c>
      <c r="K200" s="236" t="s">
        <v>164</v>
      </c>
      <c r="L200" s="43"/>
      <c r="M200" s="241" t="s">
        <v>1</v>
      </c>
      <c r="N200" s="242" t="s">
        <v>42</v>
      </c>
      <c r="O200" s="90"/>
      <c r="P200" s="243">
        <f>O200*H200</f>
        <v>0</v>
      </c>
      <c r="Q200" s="243">
        <v>0.010659999999999999</v>
      </c>
      <c r="R200" s="243">
        <f>Q200*H200</f>
        <v>0.010659999999999999</v>
      </c>
      <c r="S200" s="243">
        <v>0</v>
      </c>
      <c r="T200" s="244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45" t="s">
        <v>236</v>
      </c>
      <c r="AT200" s="245" t="s">
        <v>160</v>
      </c>
      <c r="AU200" s="245" t="s">
        <v>87</v>
      </c>
      <c r="AY200" s="16" t="s">
        <v>158</v>
      </c>
      <c r="BE200" s="246">
        <f>IF(N200="základní",J200,0)</f>
        <v>0</v>
      </c>
      <c r="BF200" s="246">
        <f>IF(N200="snížená",J200,0)</f>
        <v>0</v>
      </c>
      <c r="BG200" s="246">
        <f>IF(N200="zákl. přenesená",J200,0)</f>
        <v>0</v>
      </c>
      <c r="BH200" s="246">
        <f>IF(N200="sníž. přenesená",J200,0)</f>
        <v>0</v>
      </c>
      <c r="BI200" s="246">
        <f>IF(N200="nulová",J200,0)</f>
        <v>0</v>
      </c>
      <c r="BJ200" s="16" t="s">
        <v>85</v>
      </c>
      <c r="BK200" s="246">
        <f>ROUND(I200*H200,2)</f>
        <v>0</v>
      </c>
      <c r="BL200" s="16" t="s">
        <v>236</v>
      </c>
      <c r="BM200" s="245" t="s">
        <v>967</v>
      </c>
    </row>
    <row r="201" s="2" customFormat="1" ht="16.5" customHeight="1">
      <c r="A201" s="37"/>
      <c r="B201" s="38"/>
      <c r="C201" s="234" t="s">
        <v>431</v>
      </c>
      <c r="D201" s="234" t="s">
        <v>160</v>
      </c>
      <c r="E201" s="235" t="s">
        <v>968</v>
      </c>
      <c r="F201" s="236" t="s">
        <v>969</v>
      </c>
      <c r="G201" s="237" t="s">
        <v>526</v>
      </c>
      <c r="H201" s="238">
        <v>4</v>
      </c>
      <c r="I201" s="239"/>
      <c r="J201" s="240">
        <f>ROUND(I201*H201,2)</f>
        <v>0</v>
      </c>
      <c r="K201" s="236" t="s">
        <v>164</v>
      </c>
      <c r="L201" s="43"/>
      <c r="M201" s="241" t="s">
        <v>1</v>
      </c>
      <c r="N201" s="242" t="s">
        <v>42</v>
      </c>
      <c r="O201" s="90"/>
      <c r="P201" s="243">
        <f>O201*H201</f>
        <v>0</v>
      </c>
      <c r="Q201" s="243">
        <v>0</v>
      </c>
      <c r="R201" s="243">
        <f>Q201*H201</f>
        <v>0</v>
      </c>
      <c r="S201" s="243">
        <v>0.00156</v>
      </c>
      <c r="T201" s="244">
        <f>S201*H201</f>
        <v>0.0062399999999999999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45" t="s">
        <v>236</v>
      </c>
      <c r="AT201" s="245" t="s">
        <v>160</v>
      </c>
      <c r="AU201" s="245" t="s">
        <v>87</v>
      </c>
      <c r="AY201" s="16" t="s">
        <v>158</v>
      </c>
      <c r="BE201" s="246">
        <f>IF(N201="základní",J201,0)</f>
        <v>0</v>
      </c>
      <c r="BF201" s="246">
        <f>IF(N201="snížená",J201,0)</f>
        <v>0</v>
      </c>
      <c r="BG201" s="246">
        <f>IF(N201="zákl. přenesená",J201,0)</f>
        <v>0</v>
      </c>
      <c r="BH201" s="246">
        <f>IF(N201="sníž. přenesená",J201,0)</f>
        <v>0</v>
      </c>
      <c r="BI201" s="246">
        <f>IF(N201="nulová",J201,0)</f>
        <v>0</v>
      </c>
      <c r="BJ201" s="16" t="s">
        <v>85</v>
      </c>
      <c r="BK201" s="246">
        <f>ROUND(I201*H201,2)</f>
        <v>0</v>
      </c>
      <c r="BL201" s="16" t="s">
        <v>236</v>
      </c>
      <c r="BM201" s="245" t="s">
        <v>970</v>
      </c>
    </row>
    <row r="202" s="2" customFormat="1" ht="16.5" customHeight="1">
      <c r="A202" s="37"/>
      <c r="B202" s="38"/>
      <c r="C202" s="234" t="s">
        <v>435</v>
      </c>
      <c r="D202" s="234" t="s">
        <v>160</v>
      </c>
      <c r="E202" s="235" t="s">
        <v>971</v>
      </c>
      <c r="F202" s="236" t="s">
        <v>972</v>
      </c>
      <c r="G202" s="237" t="s">
        <v>192</v>
      </c>
      <c r="H202" s="238">
        <v>6</v>
      </c>
      <c r="I202" s="239"/>
      <c r="J202" s="240">
        <f>ROUND(I202*H202,2)</f>
        <v>0</v>
      </c>
      <c r="K202" s="236" t="s">
        <v>164</v>
      </c>
      <c r="L202" s="43"/>
      <c r="M202" s="241" t="s">
        <v>1</v>
      </c>
      <c r="N202" s="242" t="s">
        <v>42</v>
      </c>
      <c r="O202" s="90"/>
      <c r="P202" s="243">
        <f>O202*H202</f>
        <v>0</v>
      </c>
      <c r="Q202" s="243">
        <v>0</v>
      </c>
      <c r="R202" s="243">
        <f>Q202*H202</f>
        <v>0</v>
      </c>
      <c r="S202" s="243">
        <v>0</v>
      </c>
      <c r="T202" s="244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45" t="s">
        <v>236</v>
      </c>
      <c r="AT202" s="245" t="s">
        <v>160</v>
      </c>
      <c r="AU202" s="245" t="s">
        <v>87</v>
      </c>
      <c r="AY202" s="16" t="s">
        <v>158</v>
      </c>
      <c r="BE202" s="246">
        <f>IF(N202="základní",J202,0)</f>
        <v>0</v>
      </c>
      <c r="BF202" s="246">
        <f>IF(N202="snížená",J202,0)</f>
        <v>0</v>
      </c>
      <c r="BG202" s="246">
        <f>IF(N202="zákl. přenesená",J202,0)</f>
        <v>0</v>
      </c>
      <c r="BH202" s="246">
        <f>IF(N202="sníž. přenesená",J202,0)</f>
        <v>0</v>
      </c>
      <c r="BI202" s="246">
        <f>IF(N202="nulová",J202,0)</f>
        <v>0</v>
      </c>
      <c r="BJ202" s="16" t="s">
        <v>85</v>
      </c>
      <c r="BK202" s="246">
        <f>ROUND(I202*H202,2)</f>
        <v>0</v>
      </c>
      <c r="BL202" s="16" t="s">
        <v>236</v>
      </c>
      <c r="BM202" s="245" t="s">
        <v>973</v>
      </c>
    </row>
    <row r="203" s="2" customFormat="1" ht="21.75" customHeight="1">
      <c r="A203" s="37"/>
      <c r="B203" s="38"/>
      <c r="C203" s="259" t="s">
        <v>440</v>
      </c>
      <c r="D203" s="259" t="s">
        <v>189</v>
      </c>
      <c r="E203" s="260" t="s">
        <v>974</v>
      </c>
      <c r="F203" s="261" t="s">
        <v>975</v>
      </c>
      <c r="G203" s="262" t="s">
        <v>192</v>
      </c>
      <c r="H203" s="263">
        <v>1</v>
      </c>
      <c r="I203" s="264"/>
      <c r="J203" s="265">
        <f>ROUND(I203*H203,2)</f>
        <v>0</v>
      </c>
      <c r="K203" s="261" t="s">
        <v>1</v>
      </c>
      <c r="L203" s="266"/>
      <c r="M203" s="267" t="s">
        <v>1</v>
      </c>
      <c r="N203" s="268" t="s">
        <v>42</v>
      </c>
      <c r="O203" s="90"/>
      <c r="P203" s="243">
        <f>O203*H203</f>
        <v>0</v>
      </c>
      <c r="Q203" s="243">
        <v>0.0018</v>
      </c>
      <c r="R203" s="243">
        <f>Q203*H203</f>
        <v>0.0018</v>
      </c>
      <c r="S203" s="243">
        <v>0</v>
      </c>
      <c r="T203" s="244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45" t="s">
        <v>193</v>
      </c>
      <c r="AT203" s="245" t="s">
        <v>189</v>
      </c>
      <c r="AU203" s="245" t="s">
        <v>87</v>
      </c>
      <c r="AY203" s="16" t="s">
        <v>158</v>
      </c>
      <c r="BE203" s="246">
        <f>IF(N203="základní",J203,0)</f>
        <v>0</v>
      </c>
      <c r="BF203" s="246">
        <f>IF(N203="snížená",J203,0)</f>
        <v>0</v>
      </c>
      <c r="BG203" s="246">
        <f>IF(N203="zákl. přenesená",J203,0)</f>
        <v>0</v>
      </c>
      <c r="BH203" s="246">
        <f>IF(N203="sníž. přenesená",J203,0)</f>
        <v>0</v>
      </c>
      <c r="BI203" s="246">
        <f>IF(N203="nulová",J203,0)</f>
        <v>0</v>
      </c>
      <c r="BJ203" s="16" t="s">
        <v>85</v>
      </c>
      <c r="BK203" s="246">
        <f>ROUND(I203*H203,2)</f>
        <v>0</v>
      </c>
      <c r="BL203" s="16" t="s">
        <v>165</v>
      </c>
      <c r="BM203" s="245" t="s">
        <v>976</v>
      </c>
    </row>
    <row r="204" s="2" customFormat="1" ht="21.75" customHeight="1">
      <c r="A204" s="37"/>
      <c r="B204" s="38"/>
      <c r="C204" s="259" t="s">
        <v>446</v>
      </c>
      <c r="D204" s="259" t="s">
        <v>189</v>
      </c>
      <c r="E204" s="260" t="s">
        <v>977</v>
      </c>
      <c r="F204" s="261" t="s">
        <v>978</v>
      </c>
      <c r="G204" s="262" t="s">
        <v>192</v>
      </c>
      <c r="H204" s="263">
        <v>4</v>
      </c>
      <c r="I204" s="264"/>
      <c r="J204" s="265">
        <f>ROUND(I204*H204,2)</f>
        <v>0</v>
      </c>
      <c r="K204" s="261" t="s">
        <v>1</v>
      </c>
      <c r="L204" s="266"/>
      <c r="M204" s="267" t="s">
        <v>1</v>
      </c>
      <c r="N204" s="268" t="s">
        <v>42</v>
      </c>
      <c r="O204" s="90"/>
      <c r="P204" s="243">
        <f>O204*H204</f>
        <v>0</v>
      </c>
      <c r="Q204" s="243">
        <v>0.0018</v>
      </c>
      <c r="R204" s="243">
        <f>Q204*H204</f>
        <v>0.0071999999999999998</v>
      </c>
      <c r="S204" s="243">
        <v>0</v>
      </c>
      <c r="T204" s="244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45" t="s">
        <v>193</v>
      </c>
      <c r="AT204" s="245" t="s">
        <v>189</v>
      </c>
      <c r="AU204" s="245" t="s">
        <v>87</v>
      </c>
      <c r="AY204" s="16" t="s">
        <v>158</v>
      </c>
      <c r="BE204" s="246">
        <f>IF(N204="základní",J204,0)</f>
        <v>0</v>
      </c>
      <c r="BF204" s="246">
        <f>IF(N204="snížená",J204,0)</f>
        <v>0</v>
      </c>
      <c r="BG204" s="246">
        <f>IF(N204="zákl. přenesená",J204,0)</f>
        <v>0</v>
      </c>
      <c r="BH204" s="246">
        <f>IF(N204="sníž. přenesená",J204,0)</f>
        <v>0</v>
      </c>
      <c r="BI204" s="246">
        <f>IF(N204="nulová",J204,0)</f>
        <v>0</v>
      </c>
      <c r="BJ204" s="16" t="s">
        <v>85</v>
      </c>
      <c r="BK204" s="246">
        <f>ROUND(I204*H204,2)</f>
        <v>0</v>
      </c>
      <c r="BL204" s="16" t="s">
        <v>165</v>
      </c>
      <c r="BM204" s="245" t="s">
        <v>979</v>
      </c>
    </row>
    <row r="205" s="2" customFormat="1" ht="21.75" customHeight="1">
      <c r="A205" s="37"/>
      <c r="B205" s="38"/>
      <c r="C205" s="259" t="s">
        <v>450</v>
      </c>
      <c r="D205" s="259" t="s">
        <v>189</v>
      </c>
      <c r="E205" s="260" t="s">
        <v>980</v>
      </c>
      <c r="F205" s="261" t="s">
        <v>981</v>
      </c>
      <c r="G205" s="262" t="s">
        <v>192</v>
      </c>
      <c r="H205" s="263">
        <v>1</v>
      </c>
      <c r="I205" s="264"/>
      <c r="J205" s="265">
        <f>ROUND(I205*H205,2)</f>
        <v>0</v>
      </c>
      <c r="K205" s="261" t="s">
        <v>1</v>
      </c>
      <c r="L205" s="266"/>
      <c r="M205" s="267" t="s">
        <v>1</v>
      </c>
      <c r="N205" s="268" t="s">
        <v>42</v>
      </c>
      <c r="O205" s="90"/>
      <c r="P205" s="243">
        <f>O205*H205</f>
        <v>0</v>
      </c>
      <c r="Q205" s="243">
        <v>0.0018</v>
      </c>
      <c r="R205" s="243">
        <f>Q205*H205</f>
        <v>0.0018</v>
      </c>
      <c r="S205" s="243">
        <v>0</v>
      </c>
      <c r="T205" s="244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45" t="s">
        <v>193</v>
      </c>
      <c r="AT205" s="245" t="s">
        <v>189</v>
      </c>
      <c r="AU205" s="245" t="s">
        <v>87</v>
      </c>
      <c r="AY205" s="16" t="s">
        <v>158</v>
      </c>
      <c r="BE205" s="246">
        <f>IF(N205="základní",J205,0)</f>
        <v>0</v>
      </c>
      <c r="BF205" s="246">
        <f>IF(N205="snížená",J205,0)</f>
        <v>0</v>
      </c>
      <c r="BG205" s="246">
        <f>IF(N205="zákl. přenesená",J205,0)</f>
        <v>0</v>
      </c>
      <c r="BH205" s="246">
        <f>IF(N205="sníž. přenesená",J205,0)</f>
        <v>0</v>
      </c>
      <c r="BI205" s="246">
        <f>IF(N205="nulová",J205,0)</f>
        <v>0</v>
      </c>
      <c r="BJ205" s="16" t="s">
        <v>85</v>
      </c>
      <c r="BK205" s="246">
        <f>ROUND(I205*H205,2)</f>
        <v>0</v>
      </c>
      <c r="BL205" s="16" t="s">
        <v>165</v>
      </c>
      <c r="BM205" s="245" t="s">
        <v>982</v>
      </c>
    </row>
    <row r="206" s="2" customFormat="1" ht="21.75" customHeight="1">
      <c r="A206" s="37"/>
      <c r="B206" s="38"/>
      <c r="C206" s="234" t="s">
        <v>458</v>
      </c>
      <c r="D206" s="234" t="s">
        <v>160</v>
      </c>
      <c r="E206" s="235" t="s">
        <v>983</v>
      </c>
      <c r="F206" s="236" t="s">
        <v>984</v>
      </c>
      <c r="G206" s="237" t="s">
        <v>487</v>
      </c>
      <c r="H206" s="283"/>
      <c r="I206" s="239"/>
      <c r="J206" s="240">
        <f>ROUND(I206*H206,2)</f>
        <v>0</v>
      </c>
      <c r="K206" s="236" t="s">
        <v>164</v>
      </c>
      <c r="L206" s="43"/>
      <c r="M206" s="241" t="s">
        <v>1</v>
      </c>
      <c r="N206" s="242" t="s">
        <v>42</v>
      </c>
      <c r="O206" s="90"/>
      <c r="P206" s="243">
        <f>O206*H206</f>
        <v>0</v>
      </c>
      <c r="Q206" s="243">
        <v>0</v>
      </c>
      <c r="R206" s="243">
        <f>Q206*H206</f>
        <v>0</v>
      </c>
      <c r="S206" s="243">
        <v>0</v>
      </c>
      <c r="T206" s="244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45" t="s">
        <v>236</v>
      </c>
      <c r="AT206" s="245" t="s">
        <v>160</v>
      </c>
      <c r="AU206" s="245" t="s">
        <v>87</v>
      </c>
      <c r="AY206" s="16" t="s">
        <v>158</v>
      </c>
      <c r="BE206" s="246">
        <f>IF(N206="základní",J206,0)</f>
        <v>0</v>
      </c>
      <c r="BF206" s="246">
        <f>IF(N206="snížená",J206,0)</f>
        <v>0</v>
      </c>
      <c r="BG206" s="246">
        <f>IF(N206="zákl. přenesená",J206,0)</f>
        <v>0</v>
      </c>
      <c r="BH206" s="246">
        <f>IF(N206="sníž. přenesená",J206,0)</f>
        <v>0</v>
      </c>
      <c r="BI206" s="246">
        <f>IF(N206="nulová",J206,0)</f>
        <v>0</v>
      </c>
      <c r="BJ206" s="16" t="s">
        <v>85</v>
      </c>
      <c r="BK206" s="246">
        <f>ROUND(I206*H206,2)</f>
        <v>0</v>
      </c>
      <c r="BL206" s="16" t="s">
        <v>236</v>
      </c>
      <c r="BM206" s="245" t="s">
        <v>985</v>
      </c>
    </row>
    <row r="207" s="2" customFormat="1" ht="21.75" customHeight="1">
      <c r="A207" s="37"/>
      <c r="B207" s="38"/>
      <c r="C207" s="234" t="s">
        <v>462</v>
      </c>
      <c r="D207" s="234" t="s">
        <v>160</v>
      </c>
      <c r="E207" s="235" t="s">
        <v>986</v>
      </c>
      <c r="F207" s="236" t="s">
        <v>987</v>
      </c>
      <c r="G207" s="237" t="s">
        <v>487</v>
      </c>
      <c r="H207" s="283"/>
      <c r="I207" s="239"/>
      <c r="J207" s="240">
        <f>ROUND(I207*H207,2)</f>
        <v>0</v>
      </c>
      <c r="K207" s="236" t="s">
        <v>164</v>
      </c>
      <c r="L207" s="43"/>
      <c r="M207" s="241" t="s">
        <v>1</v>
      </c>
      <c r="N207" s="242" t="s">
        <v>42</v>
      </c>
      <c r="O207" s="90"/>
      <c r="P207" s="243">
        <f>O207*H207</f>
        <v>0</v>
      </c>
      <c r="Q207" s="243">
        <v>0</v>
      </c>
      <c r="R207" s="243">
        <f>Q207*H207</f>
        <v>0</v>
      </c>
      <c r="S207" s="243">
        <v>0</v>
      </c>
      <c r="T207" s="244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45" t="s">
        <v>236</v>
      </c>
      <c r="AT207" s="245" t="s">
        <v>160</v>
      </c>
      <c r="AU207" s="245" t="s">
        <v>87</v>
      </c>
      <c r="AY207" s="16" t="s">
        <v>158</v>
      </c>
      <c r="BE207" s="246">
        <f>IF(N207="základní",J207,0)</f>
        <v>0</v>
      </c>
      <c r="BF207" s="246">
        <f>IF(N207="snížená",J207,0)</f>
        <v>0</v>
      </c>
      <c r="BG207" s="246">
        <f>IF(N207="zákl. přenesená",J207,0)</f>
        <v>0</v>
      </c>
      <c r="BH207" s="246">
        <f>IF(N207="sníž. přenesená",J207,0)</f>
        <v>0</v>
      </c>
      <c r="BI207" s="246">
        <f>IF(N207="nulová",J207,0)</f>
        <v>0</v>
      </c>
      <c r="BJ207" s="16" t="s">
        <v>85</v>
      </c>
      <c r="BK207" s="246">
        <f>ROUND(I207*H207,2)</f>
        <v>0</v>
      </c>
      <c r="BL207" s="16" t="s">
        <v>236</v>
      </c>
      <c r="BM207" s="245" t="s">
        <v>988</v>
      </c>
    </row>
    <row r="208" s="2" customFormat="1" ht="21.75" customHeight="1">
      <c r="A208" s="37"/>
      <c r="B208" s="38"/>
      <c r="C208" s="234" t="s">
        <v>468</v>
      </c>
      <c r="D208" s="234" t="s">
        <v>160</v>
      </c>
      <c r="E208" s="235" t="s">
        <v>989</v>
      </c>
      <c r="F208" s="236" t="s">
        <v>990</v>
      </c>
      <c r="G208" s="237" t="s">
        <v>192</v>
      </c>
      <c r="H208" s="238">
        <v>3</v>
      </c>
      <c r="I208" s="239"/>
      <c r="J208" s="240">
        <f>ROUND(I208*H208,2)</f>
        <v>0</v>
      </c>
      <c r="K208" s="236" t="s">
        <v>1</v>
      </c>
      <c r="L208" s="43"/>
      <c r="M208" s="241" t="s">
        <v>1</v>
      </c>
      <c r="N208" s="242" t="s">
        <v>42</v>
      </c>
      <c r="O208" s="90"/>
      <c r="P208" s="243">
        <f>O208*H208</f>
        <v>0</v>
      </c>
      <c r="Q208" s="243">
        <v>0</v>
      </c>
      <c r="R208" s="243">
        <f>Q208*H208</f>
        <v>0</v>
      </c>
      <c r="S208" s="243">
        <v>0</v>
      </c>
      <c r="T208" s="244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45" t="s">
        <v>236</v>
      </c>
      <c r="AT208" s="245" t="s">
        <v>160</v>
      </c>
      <c r="AU208" s="245" t="s">
        <v>87</v>
      </c>
      <c r="AY208" s="16" t="s">
        <v>158</v>
      </c>
      <c r="BE208" s="246">
        <f>IF(N208="základní",J208,0)</f>
        <v>0</v>
      </c>
      <c r="BF208" s="246">
        <f>IF(N208="snížená",J208,0)</f>
        <v>0</v>
      </c>
      <c r="BG208" s="246">
        <f>IF(N208="zákl. přenesená",J208,0)</f>
        <v>0</v>
      </c>
      <c r="BH208" s="246">
        <f>IF(N208="sníž. přenesená",J208,0)</f>
        <v>0</v>
      </c>
      <c r="BI208" s="246">
        <f>IF(N208="nulová",J208,0)</f>
        <v>0</v>
      </c>
      <c r="BJ208" s="16" t="s">
        <v>85</v>
      </c>
      <c r="BK208" s="246">
        <f>ROUND(I208*H208,2)</f>
        <v>0</v>
      </c>
      <c r="BL208" s="16" t="s">
        <v>236</v>
      </c>
      <c r="BM208" s="245" t="s">
        <v>991</v>
      </c>
    </row>
    <row r="209" s="2" customFormat="1" ht="21.75" customHeight="1">
      <c r="A209" s="37"/>
      <c r="B209" s="38"/>
      <c r="C209" s="234" t="s">
        <v>472</v>
      </c>
      <c r="D209" s="234" t="s">
        <v>160</v>
      </c>
      <c r="E209" s="235" t="s">
        <v>992</v>
      </c>
      <c r="F209" s="236" t="s">
        <v>993</v>
      </c>
      <c r="G209" s="237" t="s">
        <v>192</v>
      </c>
      <c r="H209" s="238">
        <v>5</v>
      </c>
      <c r="I209" s="239"/>
      <c r="J209" s="240">
        <f>ROUND(I209*H209,2)</f>
        <v>0</v>
      </c>
      <c r="K209" s="236" t="s">
        <v>1</v>
      </c>
      <c r="L209" s="43"/>
      <c r="M209" s="241" t="s">
        <v>1</v>
      </c>
      <c r="N209" s="242" t="s">
        <v>42</v>
      </c>
      <c r="O209" s="90"/>
      <c r="P209" s="243">
        <f>O209*H209</f>
        <v>0</v>
      </c>
      <c r="Q209" s="243">
        <v>0</v>
      </c>
      <c r="R209" s="243">
        <f>Q209*H209</f>
        <v>0</v>
      </c>
      <c r="S209" s="243">
        <v>0</v>
      </c>
      <c r="T209" s="244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45" t="s">
        <v>236</v>
      </c>
      <c r="AT209" s="245" t="s">
        <v>160</v>
      </c>
      <c r="AU209" s="245" t="s">
        <v>87</v>
      </c>
      <c r="AY209" s="16" t="s">
        <v>158</v>
      </c>
      <c r="BE209" s="246">
        <f>IF(N209="základní",J209,0)</f>
        <v>0</v>
      </c>
      <c r="BF209" s="246">
        <f>IF(N209="snížená",J209,0)</f>
        <v>0</v>
      </c>
      <c r="BG209" s="246">
        <f>IF(N209="zákl. přenesená",J209,0)</f>
        <v>0</v>
      </c>
      <c r="BH209" s="246">
        <f>IF(N209="sníž. přenesená",J209,0)</f>
        <v>0</v>
      </c>
      <c r="BI209" s="246">
        <f>IF(N209="nulová",J209,0)</f>
        <v>0</v>
      </c>
      <c r="BJ209" s="16" t="s">
        <v>85</v>
      </c>
      <c r="BK209" s="246">
        <f>ROUND(I209*H209,2)</f>
        <v>0</v>
      </c>
      <c r="BL209" s="16" t="s">
        <v>236</v>
      </c>
      <c r="BM209" s="245" t="s">
        <v>994</v>
      </c>
    </row>
    <row r="210" s="2" customFormat="1" ht="33" customHeight="1">
      <c r="A210" s="37"/>
      <c r="B210" s="38"/>
      <c r="C210" s="234" t="s">
        <v>477</v>
      </c>
      <c r="D210" s="234" t="s">
        <v>160</v>
      </c>
      <c r="E210" s="235" t="s">
        <v>995</v>
      </c>
      <c r="F210" s="236" t="s">
        <v>996</v>
      </c>
      <c r="G210" s="237" t="s">
        <v>192</v>
      </c>
      <c r="H210" s="238">
        <v>1</v>
      </c>
      <c r="I210" s="239"/>
      <c r="J210" s="240">
        <f>ROUND(I210*H210,2)</f>
        <v>0</v>
      </c>
      <c r="K210" s="236" t="s">
        <v>1</v>
      </c>
      <c r="L210" s="43"/>
      <c r="M210" s="241" t="s">
        <v>1</v>
      </c>
      <c r="N210" s="242" t="s">
        <v>42</v>
      </c>
      <c r="O210" s="90"/>
      <c r="P210" s="243">
        <f>O210*H210</f>
        <v>0</v>
      </c>
      <c r="Q210" s="243">
        <v>0</v>
      </c>
      <c r="R210" s="243">
        <f>Q210*H210</f>
        <v>0</v>
      </c>
      <c r="S210" s="243">
        <v>0</v>
      </c>
      <c r="T210" s="244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45" t="s">
        <v>236</v>
      </c>
      <c r="AT210" s="245" t="s">
        <v>160</v>
      </c>
      <c r="AU210" s="245" t="s">
        <v>87</v>
      </c>
      <c r="AY210" s="16" t="s">
        <v>158</v>
      </c>
      <c r="BE210" s="246">
        <f>IF(N210="základní",J210,0)</f>
        <v>0</v>
      </c>
      <c r="BF210" s="246">
        <f>IF(N210="snížená",J210,0)</f>
        <v>0</v>
      </c>
      <c r="BG210" s="246">
        <f>IF(N210="zákl. přenesená",J210,0)</f>
        <v>0</v>
      </c>
      <c r="BH210" s="246">
        <f>IF(N210="sníž. přenesená",J210,0)</f>
        <v>0</v>
      </c>
      <c r="BI210" s="246">
        <f>IF(N210="nulová",J210,0)</f>
        <v>0</v>
      </c>
      <c r="BJ210" s="16" t="s">
        <v>85</v>
      </c>
      <c r="BK210" s="246">
        <f>ROUND(I210*H210,2)</f>
        <v>0</v>
      </c>
      <c r="BL210" s="16" t="s">
        <v>236</v>
      </c>
      <c r="BM210" s="245" t="s">
        <v>997</v>
      </c>
    </row>
    <row r="211" s="2" customFormat="1" ht="21.75" customHeight="1">
      <c r="A211" s="37"/>
      <c r="B211" s="38"/>
      <c r="C211" s="234" t="s">
        <v>484</v>
      </c>
      <c r="D211" s="234" t="s">
        <v>160</v>
      </c>
      <c r="E211" s="235" t="s">
        <v>998</v>
      </c>
      <c r="F211" s="236" t="s">
        <v>999</v>
      </c>
      <c r="G211" s="237" t="s">
        <v>192</v>
      </c>
      <c r="H211" s="238">
        <v>4</v>
      </c>
      <c r="I211" s="239"/>
      <c r="J211" s="240">
        <f>ROUND(I211*H211,2)</f>
        <v>0</v>
      </c>
      <c r="K211" s="236" t="s">
        <v>1</v>
      </c>
      <c r="L211" s="43"/>
      <c r="M211" s="241" t="s">
        <v>1</v>
      </c>
      <c r="N211" s="242" t="s">
        <v>42</v>
      </c>
      <c r="O211" s="90"/>
      <c r="P211" s="243">
        <f>O211*H211</f>
        <v>0</v>
      </c>
      <c r="Q211" s="243">
        <v>0</v>
      </c>
      <c r="R211" s="243">
        <f>Q211*H211</f>
        <v>0</v>
      </c>
      <c r="S211" s="243">
        <v>0</v>
      </c>
      <c r="T211" s="244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45" t="s">
        <v>236</v>
      </c>
      <c r="AT211" s="245" t="s">
        <v>160</v>
      </c>
      <c r="AU211" s="245" t="s">
        <v>87</v>
      </c>
      <c r="AY211" s="16" t="s">
        <v>158</v>
      </c>
      <c r="BE211" s="246">
        <f>IF(N211="základní",J211,0)</f>
        <v>0</v>
      </c>
      <c r="BF211" s="246">
        <f>IF(N211="snížená",J211,0)</f>
        <v>0</v>
      </c>
      <c r="BG211" s="246">
        <f>IF(N211="zákl. přenesená",J211,0)</f>
        <v>0</v>
      </c>
      <c r="BH211" s="246">
        <f>IF(N211="sníž. přenesená",J211,0)</f>
        <v>0</v>
      </c>
      <c r="BI211" s="246">
        <f>IF(N211="nulová",J211,0)</f>
        <v>0</v>
      </c>
      <c r="BJ211" s="16" t="s">
        <v>85</v>
      </c>
      <c r="BK211" s="246">
        <f>ROUND(I211*H211,2)</f>
        <v>0</v>
      </c>
      <c r="BL211" s="16" t="s">
        <v>236</v>
      </c>
      <c r="BM211" s="245" t="s">
        <v>1000</v>
      </c>
    </row>
    <row r="212" s="2" customFormat="1" ht="21.75" customHeight="1">
      <c r="A212" s="37"/>
      <c r="B212" s="38"/>
      <c r="C212" s="234" t="s">
        <v>489</v>
      </c>
      <c r="D212" s="234" t="s">
        <v>160</v>
      </c>
      <c r="E212" s="235" t="s">
        <v>1001</v>
      </c>
      <c r="F212" s="236" t="s">
        <v>1002</v>
      </c>
      <c r="G212" s="237" t="s">
        <v>192</v>
      </c>
      <c r="H212" s="238">
        <v>4</v>
      </c>
      <c r="I212" s="239"/>
      <c r="J212" s="240">
        <f>ROUND(I212*H212,2)</f>
        <v>0</v>
      </c>
      <c r="K212" s="236" t="s">
        <v>1</v>
      </c>
      <c r="L212" s="43"/>
      <c r="M212" s="241" t="s">
        <v>1</v>
      </c>
      <c r="N212" s="242" t="s">
        <v>42</v>
      </c>
      <c r="O212" s="90"/>
      <c r="P212" s="243">
        <f>O212*H212</f>
        <v>0</v>
      </c>
      <c r="Q212" s="243">
        <v>0</v>
      </c>
      <c r="R212" s="243">
        <f>Q212*H212</f>
        <v>0</v>
      </c>
      <c r="S212" s="243">
        <v>0</v>
      </c>
      <c r="T212" s="244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45" t="s">
        <v>236</v>
      </c>
      <c r="AT212" s="245" t="s">
        <v>160</v>
      </c>
      <c r="AU212" s="245" t="s">
        <v>87</v>
      </c>
      <c r="AY212" s="16" t="s">
        <v>158</v>
      </c>
      <c r="BE212" s="246">
        <f>IF(N212="základní",J212,0)</f>
        <v>0</v>
      </c>
      <c r="BF212" s="246">
        <f>IF(N212="snížená",J212,0)</f>
        <v>0</v>
      </c>
      <c r="BG212" s="246">
        <f>IF(N212="zákl. přenesená",J212,0)</f>
        <v>0</v>
      </c>
      <c r="BH212" s="246">
        <f>IF(N212="sníž. přenesená",J212,0)</f>
        <v>0</v>
      </c>
      <c r="BI212" s="246">
        <f>IF(N212="nulová",J212,0)</f>
        <v>0</v>
      </c>
      <c r="BJ212" s="16" t="s">
        <v>85</v>
      </c>
      <c r="BK212" s="246">
        <f>ROUND(I212*H212,2)</f>
        <v>0</v>
      </c>
      <c r="BL212" s="16" t="s">
        <v>236</v>
      </c>
      <c r="BM212" s="245" t="s">
        <v>1003</v>
      </c>
    </row>
    <row r="213" s="2" customFormat="1" ht="21.75" customHeight="1">
      <c r="A213" s="37"/>
      <c r="B213" s="38"/>
      <c r="C213" s="234" t="s">
        <v>495</v>
      </c>
      <c r="D213" s="234" t="s">
        <v>160</v>
      </c>
      <c r="E213" s="235" t="s">
        <v>1004</v>
      </c>
      <c r="F213" s="236" t="s">
        <v>1005</v>
      </c>
      <c r="G213" s="237" t="s">
        <v>192</v>
      </c>
      <c r="H213" s="238">
        <v>4</v>
      </c>
      <c r="I213" s="239"/>
      <c r="J213" s="240">
        <f>ROUND(I213*H213,2)</f>
        <v>0</v>
      </c>
      <c r="K213" s="236" t="s">
        <v>1</v>
      </c>
      <c r="L213" s="43"/>
      <c r="M213" s="241" t="s">
        <v>1</v>
      </c>
      <c r="N213" s="242" t="s">
        <v>42</v>
      </c>
      <c r="O213" s="90"/>
      <c r="P213" s="243">
        <f>O213*H213</f>
        <v>0</v>
      </c>
      <c r="Q213" s="243">
        <v>0</v>
      </c>
      <c r="R213" s="243">
        <f>Q213*H213</f>
        <v>0</v>
      </c>
      <c r="S213" s="243">
        <v>0</v>
      </c>
      <c r="T213" s="244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45" t="s">
        <v>236</v>
      </c>
      <c r="AT213" s="245" t="s">
        <v>160</v>
      </c>
      <c r="AU213" s="245" t="s">
        <v>87</v>
      </c>
      <c r="AY213" s="16" t="s">
        <v>158</v>
      </c>
      <c r="BE213" s="246">
        <f>IF(N213="základní",J213,0)</f>
        <v>0</v>
      </c>
      <c r="BF213" s="246">
        <f>IF(N213="snížená",J213,0)</f>
        <v>0</v>
      </c>
      <c r="BG213" s="246">
        <f>IF(N213="zákl. přenesená",J213,0)</f>
        <v>0</v>
      </c>
      <c r="BH213" s="246">
        <f>IF(N213="sníž. přenesená",J213,0)</f>
        <v>0</v>
      </c>
      <c r="BI213" s="246">
        <f>IF(N213="nulová",J213,0)</f>
        <v>0</v>
      </c>
      <c r="BJ213" s="16" t="s">
        <v>85</v>
      </c>
      <c r="BK213" s="246">
        <f>ROUND(I213*H213,2)</f>
        <v>0</v>
      </c>
      <c r="BL213" s="16" t="s">
        <v>236</v>
      </c>
      <c r="BM213" s="245" t="s">
        <v>1006</v>
      </c>
    </row>
    <row r="214" s="2" customFormat="1" ht="21.75" customHeight="1">
      <c r="A214" s="37"/>
      <c r="B214" s="38"/>
      <c r="C214" s="234" t="s">
        <v>499</v>
      </c>
      <c r="D214" s="234" t="s">
        <v>160</v>
      </c>
      <c r="E214" s="235" t="s">
        <v>1007</v>
      </c>
      <c r="F214" s="236" t="s">
        <v>1008</v>
      </c>
      <c r="G214" s="237" t="s">
        <v>192</v>
      </c>
      <c r="H214" s="238">
        <v>1</v>
      </c>
      <c r="I214" s="239"/>
      <c r="J214" s="240">
        <f>ROUND(I214*H214,2)</f>
        <v>0</v>
      </c>
      <c r="K214" s="236" t="s">
        <v>1</v>
      </c>
      <c r="L214" s="43"/>
      <c r="M214" s="241" t="s">
        <v>1</v>
      </c>
      <c r="N214" s="242" t="s">
        <v>42</v>
      </c>
      <c r="O214" s="90"/>
      <c r="P214" s="243">
        <f>O214*H214</f>
        <v>0</v>
      </c>
      <c r="Q214" s="243">
        <v>0</v>
      </c>
      <c r="R214" s="243">
        <f>Q214*H214</f>
        <v>0</v>
      </c>
      <c r="S214" s="243">
        <v>0</v>
      </c>
      <c r="T214" s="244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45" t="s">
        <v>236</v>
      </c>
      <c r="AT214" s="245" t="s">
        <v>160</v>
      </c>
      <c r="AU214" s="245" t="s">
        <v>87</v>
      </c>
      <c r="AY214" s="16" t="s">
        <v>158</v>
      </c>
      <c r="BE214" s="246">
        <f>IF(N214="základní",J214,0)</f>
        <v>0</v>
      </c>
      <c r="BF214" s="246">
        <f>IF(N214="snížená",J214,0)</f>
        <v>0</v>
      </c>
      <c r="BG214" s="246">
        <f>IF(N214="zákl. přenesená",J214,0)</f>
        <v>0</v>
      </c>
      <c r="BH214" s="246">
        <f>IF(N214="sníž. přenesená",J214,0)</f>
        <v>0</v>
      </c>
      <c r="BI214" s="246">
        <f>IF(N214="nulová",J214,0)</f>
        <v>0</v>
      </c>
      <c r="BJ214" s="16" t="s">
        <v>85</v>
      </c>
      <c r="BK214" s="246">
        <f>ROUND(I214*H214,2)</f>
        <v>0</v>
      </c>
      <c r="BL214" s="16" t="s">
        <v>236</v>
      </c>
      <c r="BM214" s="245" t="s">
        <v>1009</v>
      </c>
    </row>
    <row r="215" s="2" customFormat="1" ht="21.75" customHeight="1">
      <c r="A215" s="37"/>
      <c r="B215" s="38"/>
      <c r="C215" s="234" t="s">
        <v>504</v>
      </c>
      <c r="D215" s="234" t="s">
        <v>160</v>
      </c>
      <c r="E215" s="235" t="s">
        <v>1010</v>
      </c>
      <c r="F215" s="236" t="s">
        <v>1011</v>
      </c>
      <c r="G215" s="237" t="s">
        <v>192</v>
      </c>
      <c r="H215" s="238">
        <v>1</v>
      </c>
      <c r="I215" s="239"/>
      <c r="J215" s="240">
        <f>ROUND(I215*H215,2)</f>
        <v>0</v>
      </c>
      <c r="K215" s="236" t="s">
        <v>1</v>
      </c>
      <c r="L215" s="43"/>
      <c r="M215" s="241" t="s">
        <v>1</v>
      </c>
      <c r="N215" s="242" t="s">
        <v>42</v>
      </c>
      <c r="O215" s="90"/>
      <c r="P215" s="243">
        <f>O215*H215</f>
        <v>0</v>
      </c>
      <c r="Q215" s="243">
        <v>0</v>
      </c>
      <c r="R215" s="243">
        <f>Q215*H215</f>
        <v>0</v>
      </c>
      <c r="S215" s="243">
        <v>0</v>
      </c>
      <c r="T215" s="244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45" t="s">
        <v>236</v>
      </c>
      <c r="AT215" s="245" t="s">
        <v>160</v>
      </c>
      <c r="AU215" s="245" t="s">
        <v>87</v>
      </c>
      <c r="AY215" s="16" t="s">
        <v>158</v>
      </c>
      <c r="BE215" s="246">
        <f>IF(N215="základní",J215,0)</f>
        <v>0</v>
      </c>
      <c r="BF215" s="246">
        <f>IF(N215="snížená",J215,0)</f>
        <v>0</v>
      </c>
      <c r="BG215" s="246">
        <f>IF(N215="zákl. přenesená",J215,0)</f>
        <v>0</v>
      </c>
      <c r="BH215" s="246">
        <f>IF(N215="sníž. přenesená",J215,0)</f>
        <v>0</v>
      </c>
      <c r="BI215" s="246">
        <f>IF(N215="nulová",J215,0)</f>
        <v>0</v>
      </c>
      <c r="BJ215" s="16" t="s">
        <v>85</v>
      </c>
      <c r="BK215" s="246">
        <f>ROUND(I215*H215,2)</f>
        <v>0</v>
      </c>
      <c r="BL215" s="16" t="s">
        <v>236</v>
      </c>
      <c r="BM215" s="245" t="s">
        <v>1012</v>
      </c>
    </row>
    <row r="216" s="2" customFormat="1" ht="21.75" customHeight="1">
      <c r="A216" s="37"/>
      <c r="B216" s="38"/>
      <c r="C216" s="234" t="s">
        <v>508</v>
      </c>
      <c r="D216" s="234" t="s">
        <v>160</v>
      </c>
      <c r="E216" s="235" t="s">
        <v>1013</v>
      </c>
      <c r="F216" s="236" t="s">
        <v>1014</v>
      </c>
      <c r="G216" s="237" t="s">
        <v>192</v>
      </c>
      <c r="H216" s="238">
        <v>1</v>
      </c>
      <c r="I216" s="239"/>
      <c r="J216" s="240">
        <f>ROUND(I216*H216,2)</f>
        <v>0</v>
      </c>
      <c r="K216" s="236" t="s">
        <v>1</v>
      </c>
      <c r="L216" s="43"/>
      <c r="M216" s="241" t="s">
        <v>1</v>
      </c>
      <c r="N216" s="242" t="s">
        <v>42</v>
      </c>
      <c r="O216" s="90"/>
      <c r="P216" s="243">
        <f>O216*H216</f>
        <v>0</v>
      </c>
      <c r="Q216" s="243">
        <v>0</v>
      </c>
      <c r="R216" s="243">
        <f>Q216*H216</f>
        <v>0</v>
      </c>
      <c r="S216" s="243">
        <v>0</v>
      </c>
      <c r="T216" s="244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45" t="s">
        <v>236</v>
      </c>
      <c r="AT216" s="245" t="s">
        <v>160</v>
      </c>
      <c r="AU216" s="245" t="s">
        <v>87</v>
      </c>
      <c r="AY216" s="16" t="s">
        <v>158</v>
      </c>
      <c r="BE216" s="246">
        <f>IF(N216="základní",J216,0)</f>
        <v>0</v>
      </c>
      <c r="BF216" s="246">
        <f>IF(N216="snížená",J216,0)</f>
        <v>0</v>
      </c>
      <c r="BG216" s="246">
        <f>IF(N216="zákl. přenesená",J216,0)</f>
        <v>0</v>
      </c>
      <c r="BH216" s="246">
        <f>IF(N216="sníž. přenesená",J216,0)</f>
        <v>0</v>
      </c>
      <c r="BI216" s="246">
        <f>IF(N216="nulová",J216,0)</f>
        <v>0</v>
      </c>
      <c r="BJ216" s="16" t="s">
        <v>85</v>
      </c>
      <c r="BK216" s="246">
        <f>ROUND(I216*H216,2)</f>
        <v>0</v>
      </c>
      <c r="BL216" s="16" t="s">
        <v>236</v>
      </c>
      <c r="BM216" s="245" t="s">
        <v>1015</v>
      </c>
    </row>
    <row r="217" s="2" customFormat="1" ht="21.75" customHeight="1">
      <c r="A217" s="37"/>
      <c r="B217" s="38"/>
      <c r="C217" s="234" t="s">
        <v>513</v>
      </c>
      <c r="D217" s="234" t="s">
        <v>160</v>
      </c>
      <c r="E217" s="235" t="s">
        <v>1016</v>
      </c>
      <c r="F217" s="236" t="s">
        <v>1017</v>
      </c>
      <c r="G217" s="237" t="s">
        <v>192</v>
      </c>
      <c r="H217" s="238">
        <v>1</v>
      </c>
      <c r="I217" s="239"/>
      <c r="J217" s="240">
        <f>ROUND(I217*H217,2)</f>
        <v>0</v>
      </c>
      <c r="K217" s="236" t="s">
        <v>1</v>
      </c>
      <c r="L217" s="43"/>
      <c r="M217" s="241" t="s">
        <v>1</v>
      </c>
      <c r="N217" s="242" t="s">
        <v>42</v>
      </c>
      <c r="O217" s="90"/>
      <c r="P217" s="243">
        <f>O217*H217</f>
        <v>0</v>
      </c>
      <c r="Q217" s="243">
        <v>0</v>
      </c>
      <c r="R217" s="243">
        <f>Q217*H217</f>
        <v>0</v>
      </c>
      <c r="S217" s="243">
        <v>0</v>
      </c>
      <c r="T217" s="244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45" t="s">
        <v>236</v>
      </c>
      <c r="AT217" s="245" t="s">
        <v>160</v>
      </c>
      <c r="AU217" s="245" t="s">
        <v>87</v>
      </c>
      <c r="AY217" s="16" t="s">
        <v>158</v>
      </c>
      <c r="BE217" s="246">
        <f>IF(N217="základní",J217,0)</f>
        <v>0</v>
      </c>
      <c r="BF217" s="246">
        <f>IF(N217="snížená",J217,0)</f>
        <v>0</v>
      </c>
      <c r="BG217" s="246">
        <f>IF(N217="zákl. přenesená",J217,0)</f>
        <v>0</v>
      </c>
      <c r="BH217" s="246">
        <f>IF(N217="sníž. přenesená",J217,0)</f>
        <v>0</v>
      </c>
      <c r="BI217" s="246">
        <f>IF(N217="nulová",J217,0)</f>
        <v>0</v>
      </c>
      <c r="BJ217" s="16" t="s">
        <v>85</v>
      </c>
      <c r="BK217" s="246">
        <f>ROUND(I217*H217,2)</f>
        <v>0</v>
      </c>
      <c r="BL217" s="16" t="s">
        <v>236</v>
      </c>
      <c r="BM217" s="245" t="s">
        <v>1018</v>
      </c>
    </row>
    <row r="218" s="2" customFormat="1" ht="21.75" customHeight="1">
      <c r="A218" s="37"/>
      <c r="B218" s="38"/>
      <c r="C218" s="234" t="s">
        <v>517</v>
      </c>
      <c r="D218" s="234" t="s">
        <v>160</v>
      </c>
      <c r="E218" s="235" t="s">
        <v>1019</v>
      </c>
      <c r="F218" s="236" t="s">
        <v>1020</v>
      </c>
      <c r="G218" s="237" t="s">
        <v>192</v>
      </c>
      <c r="H218" s="238">
        <v>3</v>
      </c>
      <c r="I218" s="239"/>
      <c r="J218" s="240">
        <f>ROUND(I218*H218,2)</f>
        <v>0</v>
      </c>
      <c r="K218" s="236" t="s">
        <v>1</v>
      </c>
      <c r="L218" s="43"/>
      <c r="M218" s="241" t="s">
        <v>1</v>
      </c>
      <c r="N218" s="242" t="s">
        <v>42</v>
      </c>
      <c r="O218" s="90"/>
      <c r="P218" s="243">
        <f>O218*H218</f>
        <v>0</v>
      </c>
      <c r="Q218" s="243">
        <v>0</v>
      </c>
      <c r="R218" s="243">
        <f>Q218*H218</f>
        <v>0</v>
      </c>
      <c r="S218" s="243">
        <v>0</v>
      </c>
      <c r="T218" s="244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45" t="s">
        <v>236</v>
      </c>
      <c r="AT218" s="245" t="s">
        <v>160</v>
      </c>
      <c r="AU218" s="245" t="s">
        <v>87</v>
      </c>
      <c r="AY218" s="16" t="s">
        <v>158</v>
      </c>
      <c r="BE218" s="246">
        <f>IF(N218="základní",J218,0)</f>
        <v>0</v>
      </c>
      <c r="BF218" s="246">
        <f>IF(N218="snížená",J218,0)</f>
        <v>0</v>
      </c>
      <c r="BG218" s="246">
        <f>IF(N218="zákl. přenesená",J218,0)</f>
        <v>0</v>
      </c>
      <c r="BH218" s="246">
        <f>IF(N218="sníž. přenesená",J218,0)</f>
        <v>0</v>
      </c>
      <c r="BI218" s="246">
        <f>IF(N218="nulová",J218,0)</f>
        <v>0</v>
      </c>
      <c r="BJ218" s="16" t="s">
        <v>85</v>
      </c>
      <c r="BK218" s="246">
        <f>ROUND(I218*H218,2)</f>
        <v>0</v>
      </c>
      <c r="BL218" s="16" t="s">
        <v>236</v>
      </c>
      <c r="BM218" s="245" t="s">
        <v>1021</v>
      </c>
    </row>
    <row r="219" s="2" customFormat="1" ht="21.75" customHeight="1">
      <c r="A219" s="37"/>
      <c r="B219" s="38"/>
      <c r="C219" s="234" t="s">
        <v>523</v>
      </c>
      <c r="D219" s="234" t="s">
        <v>160</v>
      </c>
      <c r="E219" s="235" t="s">
        <v>1022</v>
      </c>
      <c r="F219" s="236" t="s">
        <v>1023</v>
      </c>
      <c r="G219" s="237" t="s">
        <v>192</v>
      </c>
      <c r="H219" s="238">
        <v>4</v>
      </c>
      <c r="I219" s="239"/>
      <c r="J219" s="240">
        <f>ROUND(I219*H219,2)</f>
        <v>0</v>
      </c>
      <c r="K219" s="236" t="s">
        <v>1</v>
      </c>
      <c r="L219" s="43"/>
      <c r="M219" s="241" t="s">
        <v>1</v>
      </c>
      <c r="N219" s="242" t="s">
        <v>42</v>
      </c>
      <c r="O219" s="90"/>
      <c r="P219" s="243">
        <f>O219*H219</f>
        <v>0</v>
      </c>
      <c r="Q219" s="243">
        <v>0</v>
      </c>
      <c r="R219" s="243">
        <f>Q219*H219</f>
        <v>0</v>
      </c>
      <c r="S219" s="243">
        <v>0</v>
      </c>
      <c r="T219" s="244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45" t="s">
        <v>236</v>
      </c>
      <c r="AT219" s="245" t="s">
        <v>160</v>
      </c>
      <c r="AU219" s="245" t="s">
        <v>87</v>
      </c>
      <c r="AY219" s="16" t="s">
        <v>158</v>
      </c>
      <c r="BE219" s="246">
        <f>IF(N219="základní",J219,0)</f>
        <v>0</v>
      </c>
      <c r="BF219" s="246">
        <f>IF(N219="snížená",J219,0)</f>
        <v>0</v>
      </c>
      <c r="BG219" s="246">
        <f>IF(N219="zákl. přenesená",J219,0)</f>
        <v>0</v>
      </c>
      <c r="BH219" s="246">
        <f>IF(N219="sníž. přenesená",J219,0)</f>
        <v>0</v>
      </c>
      <c r="BI219" s="246">
        <f>IF(N219="nulová",J219,0)</f>
        <v>0</v>
      </c>
      <c r="BJ219" s="16" t="s">
        <v>85</v>
      </c>
      <c r="BK219" s="246">
        <f>ROUND(I219*H219,2)</f>
        <v>0</v>
      </c>
      <c r="BL219" s="16" t="s">
        <v>236</v>
      </c>
      <c r="BM219" s="245" t="s">
        <v>1024</v>
      </c>
    </row>
    <row r="220" s="13" customFormat="1">
      <c r="A220" s="13"/>
      <c r="B220" s="247"/>
      <c r="C220" s="248"/>
      <c r="D220" s="249" t="s">
        <v>167</v>
      </c>
      <c r="E220" s="250" t="s">
        <v>1</v>
      </c>
      <c r="F220" s="251" t="s">
        <v>165</v>
      </c>
      <c r="G220" s="248"/>
      <c r="H220" s="252">
        <v>4</v>
      </c>
      <c r="I220" s="253"/>
      <c r="J220" s="248"/>
      <c r="K220" s="248"/>
      <c r="L220" s="254"/>
      <c r="M220" s="255"/>
      <c r="N220" s="256"/>
      <c r="O220" s="256"/>
      <c r="P220" s="256"/>
      <c r="Q220" s="256"/>
      <c r="R220" s="256"/>
      <c r="S220" s="256"/>
      <c r="T220" s="25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8" t="s">
        <v>167</v>
      </c>
      <c r="AU220" s="258" t="s">
        <v>87</v>
      </c>
      <c r="AV220" s="13" t="s">
        <v>87</v>
      </c>
      <c r="AW220" s="13" t="s">
        <v>33</v>
      </c>
      <c r="AX220" s="13" t="s">
        <v>85</v>
      </c>
      <c r="AY220" s="258" t="s">
        <v>158</v>
      </c>
    </row>
    <row r="221" s="2" customFormat="1" ht="21.75" customHeight="1">
      <c r="A221" s="37"/>
      <c r="B221" s="38"/>
      <c r="C221" s="234" t="s">
        <v>528</v>
      </c>
      <c r="D221" s="234" t="s">
        <v>160</v>
      </c>
      <c r="E221" s="235" t="s">
        <v>1025</v>
      </c>
      <c r="F221" s="236" t="s">
        <v>1026</v>
      </c>
      <c r="G221" s="237" t="s">
        <v>526</v>
      </c>
      <c r="H221" s="238">
        <v>1</v>
      </c>
      <c r="I221" s="239"/>
      <c r="J221" s="240">
        <f>ROUND(I221*H221,2)</f>
        <v>0</v>
      </c>
      <c r="K221" s="236" t="s">
        <v>1</v>
      </c>
      <c r="L221" s="43"/>
      <c r="M221" s="287" t="s">
        <v>1</v>
      </c>
      <c r="N221" s="288" t="s">
        <v>42</v>
      </c>
      <c r="O221" s="289"/>
      <c r="P221" s="290">
        <f>O221*H221</f>
        <v>0</v>
      </c>
      <c r="Q221" s="290">
        <v>0.0094999999999999998</v>
      </c>
      <c r="R221" s="290">
        <f>Q221*H221</f>
        <v>0.0094999999999999998</v>
      </c>
      <c r="S221" s="290">
        <v>0</v>
      </c>
      <c r="T221" s="291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45" t="s">
        <v>236</v>
      </c>
      <c r="AT221" s="245" t="s">
        <v>160</v>
      </c>
      <c r="AU221" s="245" t="s">
        <v>87</v>
      </c>
      <c r="AY221" s="16" t="s">
        <v>158</v>
      </c>
      <c r="BE221" s="246">
        <f>IF(N221="základní",J221,0)</f>
        <v>0</v>
      </c>
      <c r="BF221" s="246">
        <f>IF(N221="snížená",J221,0)</f>
        <v>0</v>
      </c>
      <c r="BG221" s="246">
        <f>IF(N221="zákl. přenesená",J221,0)</f>
        <v>0</v>
      </c>
      <c r="BH221" s="246">
        <f>IF(N221="sníž. přenesená",J221,0)</f>
        <v>0</v>
      </c>
      <c r="BI221" s="246">
        <f>IF(N221="nulová",J221,0)</f>
        <v>0</v>
      </c>
      <c r="BJ221" s="16" t="s">
        <v>85</v>
      </c>
      <c r="BK221" s="246">
        <f>ROUND(I221*H221,2)</f>
        <v>0</v>
      </c>
      <c r="BL221" s="16" t="s">
        <v>236</v>
      </c>
      <c r="BM221" s="245" t="s">
        <v>1027</v>
      </c>
    </row>
    <row r="222" s="2" customFormat="1" ht="6.96" customHeight="1">
      <c r="A222" s="37"/>
      <c r="B222" s="65"/>
      <c r="C222" s="66"/>
      <c r="D222" s="66"/>
      <c r="E222" s="66"/>
      <c r="F222" s="66"/>
      <c r="G222" s="66"/>
      <c r="H222" s="66"/>
      <c r="I222" s="182"/>
      <c r="J222" s="66"/>
      <c r="K222" s="66"/>
      <c r="L222" s="43"/>
      <c r="M222" s="37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</row>
  </sheetData>
  <sheetProtection sheet="1" autoFilter="0" formatColumns="0" formatRows="0" objects="1" scenarios="1" spinCount="100000" saltValue="y+gxbMZeZye+sXuGLWw5/tNDTNbhgXEsxtkiTbm9ZbcXW48UIyTjcJnERiLr3GJw9CGyKaVbGmsGm+zrUs9t4Q==" hashValue="cUHeZEjXeza8eHyt55SKCsWonpVWWKQYI4lZivY3mzWj4KhccTmEswDV6xuwkAmih5bMCXMvb5E3TjSnV4Laig==" algorithmName="SHA-512" password="CC35"/>
  <autoFilter ref="C125:K221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87</v>
      </c>
    </row>
    <row r="4" hidden="1" s="1" customFormat="1" ht="24.96" customHeight="1">
      <c r="B4" s="19"/>
      <c r="D4" s="139" t="s">
        <v>115</v>
      </c>
      <c r="I4" s="135"/>
      <c r="L4" s="19"/>
      <c r="M4" s="140" t="s">
        <v>10</v>
      </c>
      <c r="AT4" s="16" t="s">
        <v>4</v>
      </c>
    </row>
    <row r="5" hidden="1" s="1" customFormat="1" ht="6.96" customHeight="1">
      <c r="B5" s="19"/>
      <c r="I5" s="135"/>
      <c r="L5" s="19"/>
    </row>
    <row r="6" hidden="1" s="1" customFormat="1" ht="12" customHeight="1">
      <c r="B6" s="19"/>
      <c r="D6" s="141" t="s">
        <v>16</v>
      </c>
      <c r="I6" s="135"/>
      <c r="L6" s="19"/>
    </row>
    <row r="7" hidden="1" s="1" customFormat="1" ht="16.5" customHeight="1">
      <c r="B7" s="19"/>
      <c r="E7" s="142" t="str">
        <f>'Rekapitulace stavby'!K6</f>
        <v>Rekostrukce a vybavení odborných učeben na ZŠ Družba - stavba</v>
      </c>
      <c r="F7" s="141"/>
      <c r="G7" s="141"/>
      <c r="H7" s="141"/>
      <c r="I7" s="135"/>
      <c r="L7" s="19"/>
    </row>
    <row r="8" hidden="1" s="2" customFormat="1" ht="12" customHeight="1">
      <c r="A8" s="37"/>
      <c r="B8" s="43"/>
      <c r="C8" s="37"/>
      <c r="D8" s="141" t="s">
        <v>116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4" t="s">
        <v>1028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41" t="s">
        <v>18</v>
      </c>
      <c r="E11" s="37"/>
      <c r="F11" s="145" t="s">
        <v>1</v>
      </c>
      <c r="G11" s="37"/>
      <c r="H11" s="37"/>
      <c r="I11" s="146" t="s">
        <v>20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41" t="s">
        <v>21</v>
      </c>
      <c r="E12" s="37"/>
      <c r="F12" s="145" t="s">
        <v>1029</v>
      </c>
      <c r="G12" s="37"/>
      <c r="H12" s="37"/>
      <c r="I12" s="146" t="s">
        <v>23</v>
      </c>
      <c r="J12" s="147" t="str">
        <f>'Rekapitulace stavby'!AN8</f>
        <v>28. 2. 2019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1" t="s">
        <v>25</v>
      </c>
      <c r="E14" s="37"/>
      <c r="F14" s="37"/>
      <c r="G14" s="37"/>
      <c r="H14" s="37"/>
      <c r="I14" s="146" t="s">
        <v>26</v>
      </c>
      <c r="J14" s="145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5" t="str">
        <f>IF('Rekapitulace stavby'!E11="","",'Rekapitulace stavby'!E11)</f>
        <v>Statutární město Karviná</v>
      </c>
      <c r="F15" s="37"/>
      <c r="G15" s="37"/>
      <c r="H15" s="37"/>
      <c r="I15" s="146" t="s">
        <v>28</v>
      </c>
      <c r="J15" s="145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41" t="s">
        <v>29</v>
      </c>
      <c r="E17" s="37"/>
      <c r="F17" s="37"/>
      <c r="G17" s="37"/>
      <c r="H17" s="37"/>
      <c r="I17" s="146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5"/>
      <c r="G18" s="145"/>
      <c r="H18" s="145"/>
      <c r="I18" s="146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41" t="s">
        <v>31</v>
      </c>
      <c r="E20" s="37"/>
      <c r="F20" s="37"/>
      <c r="G20" s="37"/>
      <c r="H20" s="37"/>
      <c r="I20" s="146" t="s">
        <v>26</v>
      </c>
      <c r="J20" s="145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5" t="str">
        <f>IF('Rekapitulace stavby'!E17="","",'Rekapitulace stavby'!E17)</f>
        <v>ATRIS s.r.o.</v>
      </c>
      <c r="F21" s="37"/>
      <c r="G21" s="37"/>
      <c r="H21" s="37"/>
      <c r="I21" s="146" t="s">
        <v>28</v>
      </c>
      <c r="J21" s="145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41" t="s">
        <v>34</v>
      </c>
      <c r="E23" s="37"/>
      <c r="F23" s="37"/>
      <c r="G23" s="37"/>
      <c r="H23" s="37"/>
      <c r="I23" s="146" t="s">
        <v>26</v>
      </c>
      <c r="J23" s="145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5" t="str">
        <f>IF('Rekapitulace stavby'!E20="","",'Rekapitulace stavby'!E20)</f>
        <v>Barbora Kyšková</v>
      </c>
      <c r="F24" s="37"/>
      <c r="G24" s="37"/>
      <c r="H24" s="37"/>
      <c r="I24" s="146" t="s">
        <v>28</v>
      </c>
      <c r="J24" s="145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41" t="s">
        <v>36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55" t="s">
        <v>37</v>
      </c>
      <c r="E30" s="37"/>
      <c r="F30" s="37"/>
      <c r="G30" s="37"/>
      <c r="H30" s="37"/>
      <c r="I30" s="143"/>
      <c r="J30" s="156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7" t="s">
        <v>39</v>
      </c>
      <c r="G32" s="37"/>
      <c r="H32" s="37"/>
      <c r="I32" s="158" t="s">
        <v>38</v>
      </c>
      <c r="J32" s="157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9" t="s">
        <v>41</v>
      </c>
      <c r="E33" s="141" t="s">
        <v>42</v>
      </c>
      <c r="F33" s="160">
        <f>ROUND((SUM(BE120:BE142)),  2)</f>
        <v>0</v>
      </c>
      <c r="G33" s="37"/>
      <c r="H33" s="37"/>
      <c r="I33" s="161">
        <v>0.20999999999999999</v>
      </c>
      <c r="J33" s="160">
        <f>ROUND(((SUM(BE120:BE142))*I33),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41" t="s">
        <v>43</v>
      </c>
      <c r="F34" s="160">
        <f>ROUND((SUM(BF120:BF142)),  2)</f>
        <v>0</v>
      </c>
      <c r="G34" s="37"/>
      <c r="H34" s="37"/>
      <c r="I34" s="161">
        <v>0.14999999999999999</v>
      </c>
      <c r="J34" s="160">
        <f>ROUND(((SUM(BF120:BF142))*I34),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44</v>
      </c>
      <c r="F35" s="160">
        <f>ROUND((SUM(BG120:BG142)),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45</v>
      </c>
      <c r="F36" s="160">
        <f>ROUND((SUM(BH120:BH142)),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46</v>
      </c>
      <c r="F37" s="160">
        <f>ROUND((SUM(BI120:BI142)),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62"/>
      <c r="D39" s="163" t="s">
        <v>47</v>
      </c>
      <c r="E39" s="164"/>
      <c r="F39" s="164"/>
      <c r="G39" s="165" t="s">
        <v>48</v>
      </c>
      <c r="H39" s="166" t="s">
        <v>49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I41" s="135"/>
      <c r="L41" s="19"/>
    </row>
    <row r="42" hidden="1" s="1" customFormat="1" ht="14.4" customHeight="1">
      <c r="B42" s="19"/>
      <c r="I42" s="135"/>
      <c r="L42" s="19"/>
    </row>
    <row r="43" hidden="1" s="1" customFormat="1" ht="14.4" customHeight="1">
      <c r="B43" s="19"/>
      <c r="I43" s="135"/>
      <c r="L43" s="19"/>
    </row>
    <row r="44" hidden="1" s="1" customFormat="1" ht="14.4" customHeight="1">
      <c r="B44" s="19"/>
      <c r="I44" s="135"/>
      <c r="L44" s="19"/>
    </row>
    <row r="45" hidden="1" s="1" customFormat="1" ht="14.4" customHeight="1">
      <c r="B45" s="19"/>
      <c r="I45" s="135"/>
      <c r="L45" s="19"/>
    </row>
    <row r="46" hidden="1" s="1" customFormat="1" ht="14.4" customHeight="1">
      <c r="B46" s="19"/>
      <c r="I46" s="135"/>
      <c r="L46" s="19"/>
    </row>
    <row r="47" hidden="1" s="1" customFormat="1" ht="14.4" customHeight="1">
      <c r="B47" s="19"/>
      <c r="I47" s="135"/>
      <c r="L47" s="19"/>
    </row>
    <row r="48" hidden="1" s="1" customFormat="1" ht="14.4" customHeight="1">
      <c r="B48" s="19"/>
      <c r="I48" s="135"/>
      <c r="L48" s="19"/>
    </row>
    <row r="49" hidden="1" s="1" customFormat="1" ht="14.4" customHeight="1">
      <c r="B49" s="19"/>
      <c r="I49" s="135"/>
      <c r="L49" s="19"/>
    </row>
    <row r="50" hidden="1" s="2" customFormat="1" ht="14.4" customHeight="1">
      <c r="B50" s="62"/>
      <c r="D50" s="170" t="s">
        <v>50</v>
      </c>
      <c r="E50" s="171"/>
      <c r="F50" s="171"/>
      <c r="G50" s="170" t="s">
        <v>51</v>
      </c>
      <c r="H50" s="171"/>
      <c r="I50" s="172"/>
      <c r="J50" s="171"/>
      <c r="K50" s="171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52</v>
      </c>
      <c r="E61" s="174"/>
      <c r="F61" s="175" t="s">
        <v>53</v>
      </c>
      <c r="G61" s="173" t="s">
        <v>52</v>
      </c>
      <c r="H61" s="174"/>
      <c r="I61" s="176"/>
      <c r="J61" s="177" t="s">
        <v>53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0" t="s">
        <v>54</v>
      </c>
      <c r="E65" s="178"/>
      <c r="F65" s="178"/>
      <c r="G65" s="170" t="s">
        <v>55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52</v>
      </c>
      <c r="E76" s="174"/>
      <c r="F76" s="175" t="s">
        <v>53</v>
      </c>
      <c r="G76" s="173" t="s">
        <v>52</v>
      </c>
      <c r="H76" s="174"/>
      <c r="I76" s="176"/>
      <c r="J76" s="177" t="s">
        <v>53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118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Rekostrukce a vybavení odborných učeben na ZŠ Družba - stavba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003 - Vzduchotechnika 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 xml:space="preserve"> </v>
      </c>
      <c r="G89" s="39"/>
      <c r="H89" s="39"/>
      <c r="I89" s="146" t="s">
        <v>23</v>
      </c>
      <c r="J89" s="78" t="str">
        <f>IF(J12="","",J12)</f>
        <v>28. 2. 2019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Statutární město Karviná</v>
      </c>
      <c r="G91" s="39"/>
      <c r="H91" s="39"/>
      <c r="I91" s="146" t="s">
        <v>31</v>
      </c>
      <c r="J91" s="35" t="str">
        <f>E21</f>
        <v>ATRIS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146" t="s">
        <v>34</v>
      </c>
      <c r="J92" s="35" t="str">
        <f>E24</f>
        <v>Barbora Kyšková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119</v>
      </c>
      <c r="D94" s="188"/>
      <c r="E94" s="188"/>
      <c r="F94" s="188"/>
      <c r="G94" s="188"/>
      <c r="H94" s="188"/>
      <c r="I94" s="189"/>
      <c r="J94" s="190" t="s">
        <v>120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121</v>
      </c>
      <c r="D96" s="39"/>
      <c r="E96" s="39"/>
      <c r="F96" s="39"/>
      <c r="G96" s="39"/>
      <c r="H96" s="39"/>
      <c r="I96" s="143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122</v>
      </c>
    </row>
    <row r="97" s="9" customFormat="1" ht="24.96" customHeight="1">
      <c r="A97" s="9"/>
      <c r="B97" s="192"/>
      <c r="C97" s="193"/>
      <c r="D97" s="194" t="s">
        <v>1030</v>
      </c>
      <c r="E97" s="195"/>
      <c r="F97" s="195"/>
      <c r="G97" s="195"/>
      <c r="H97" s="195"/>
      <c r="I97" s="196"/>
      <c r="J97" s="197">
        <f>J121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92"/>
      <c r="C98" s="193"/>
      <c r="D98" s="194" t="s">
        <v>1031</v>
      </c>
      <c r="E98" s="195"/>
      <c r="F98" s="195"/>
      <c r="G98" s="195"/>
      <c r="H98" s="195"/>
      <c r="I98" s="196"/>
      <c r="J98" s="197">
        <f>J128</f>
        <v>0</v>
      </c>
      <c r="K98" s="193"/>
      <c r="L98" s="198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92"/>
      <c r="C99" s="193"/>
      <c r="D99" s="194" t="s">
        <v>1032</v>
      </c>
      <c r="E99" s="195"/>
      <c r="F99" s="195"/>
      <c r="G99" s="195"/>
      <c r="H99" s="195"/>
      <c r="I99" s="196"/>
      <c r="J99" s="197">
        <f>J134</f>
        <v>0</v>
      </c>
      <c r="K99" s="193"/>
      <c r="L99" s="19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2"/>
      <c r="C100" s="193"/>
      <c r="D100" s="194" t="s">
        <v>1033</v>
      </c>
      <c r="E100" s="195"/>
      <c r="F100" s="195"/>
      <c r="G100" s="195"/>
      <c r="H100" s="195"/>
      <c r="I100" s="196"/>
      <c r="J100" s="197">
        <f>J137</f>
        <v>0</v>
      </c>
      <c r="K100" s="193"/>
      <c r="L100" s="198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143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182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185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143</v>
      </c>
      <c r="D107" s="39"/>
      <c r="E107" s="39"/>
      <c r="F107" s="39"/>
      <c r="G107" s="39"/>
      <c r="H107" s="39"/>
      <c r="I107" s="143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143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143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86" t="str">
        <f>E7</f>
        <v>Rekostrukce a vybavení odborných učeben na ZŠ Družba - stavba</v>
      </c>
      <c r="F110" s="31"/>
      <c r="G110" s="31"/>
      <c r="H110" s="31"/>
      <c r="I110" s="143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116</v>
      </c>
      <c r="D111" s="39"/>
      <c r="E111" s="39"/>
      <c r="F111" s="39"/>
      <c r="G111" s="39"/>
      <c r="H111" s="39"/>
      <c r="I111" s="143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 xml:space="preserve">003 - Vzduchotechnika </v>
      </c>
      <c r="F112" s="39"/>
      <c r="G112" s="39"/>
      <c r="H112" s="39"/>
      <c r="I112" s="143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143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21</v>
      </c>
      <c r="D114" s="39"/>
      <c r="E114" s="39"/>
      <c r="F114" s="26" t="str">
        <f>F12</f>
        <v xml:space="preserve"> </v>
      </c>
      <c r="G114" s="39"/>
      <c r="H114" s="39"/>
      <c r="I114" s="146" t="s">
        <v>23</v>
      </c>
      <c r="J114" s="78" t="str">
        <f>IF(J12="","",J12)</f>
        <v>28. 2. 2019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143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25</v>
      </c>
      <c r="D116" s="39"/>
      <c r="E116" s="39"/>
      <c r="F116" s="26" t="str">
        <f>E15</f>
        <v>Statutární město Karviná</v>
      </c>
      <c r="G116" s="39"/>
      <c r="H116" s="39"/>
      <c r="I116" s="146" t="s">
        <v>31</v>
      </c>
      <c r="J116" s="35" t="str">
        <f>E21</f>
        <v>ATRIS s.r.o.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29</v>
      </c>
      <c r="D117" s="39"/>
      <c r="E117" s="39"/>
      <c r="F117" s="26" t="str">
        <f>IF(E18="","",E18)</f>
        <v>Vyplň údaj</v>
      </c>
      <c r="G117" s="39"/>
      <c r="H117" s="39"/>
      <c r="I117" s="146" t="s">
        <v>34</v>
      </c>
      <c r="J117" s="35" t="str">
        <f>E24</f>
        <v>Barbora Kyšková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143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206"/>
      <c r="B119" s="207"/>
      <c r="C119" s="208" t="s">
        <v>144</v>
      </c>
      <c r="D119" s="209" t="s">
        <v>62</v>
      </c>
      <c r="E119" s="209" t="s">
        <v>58</v>
      </c>
      <c r="F119" s="209" t="s">
        <v>59</v>
      </c>
      <c r="G119" s="209" t="s">
        <v>145</v>
      </c>
      <c r="H119" s="209" t="s">
        <v>146</v>
      </c>
      <c r="I119" s="210" t="s">
        <v>147</v>
      </c>
      <c r="J119" s="209" t="s">
        <v>120</v>
      </c>
      <c r="K119" s="211" t="s">
        <v>148</v>
      </c>
      <c r="L119" s="212"/>
      <c r="M119" s="99" t="s">
        <v>1</v>
      </c>
      <c r="N119" s="100" t="s">
        <v>41</v>
      </c>
      <c r="O119" s="100" t="s">
        <v>149</v>
      </c>
      <c r="P119" s="100" t="s">
        <v>150</v>
      </c>
      <c r="Q119" s="100" t="s">
        <v>151</v>
      </c>
      <c r="R119" s="100" t="s">
        <v>152</v>
      </c>
      <c r="S119" s="100" t="s">
        <v>153</v>
      </c>
      <c r="T119" s="101" t="s">
        <v>154</v>
      </c>
      <c r="U119" s="206"/>
      <c r="V119" s="206"/>
      <c r="W119" s="206"/>
      <c r="X119" s="206"/>
      <c r="Y119" s="206"/>
      <c r="Z119" s="206"/>
      <c r="AA119" s="206"/>
      <c r="AB119" s="206"/>
      <c r="AC119" s="206"/>
      <c r="AD119" s="206"/>
      <c r="AE119" s="206"/>
    </row>
    <row r="120" s="2" customFormat="1" ht="22.8" customHeight="1">
      <c r="A120" s="37"/>
      <c r="B120" s="38"/>
      <c r="C120" s="106" t="s">
        <v>155</v>
      </c>
      <c r="D120" s="39"/>
      <c r="E120" s="39"/>
      <c r="F120" s="39"/>
      <c r="G120" s="39"/>
      <c r="H120" s="39"/>
      <c r="I120" s="143"/>
      <c r="J120" s="213">
        <f>BK120</f>
        <v>0</v>
      </c>
      <c r="K120" s="39"/>
      <c r="L120" s="43"/>
      <c r="M120" s="102"/>
      <c r="N120" s="214"/>
      <c r="O120" s="103"/>
      <c r="P120" s="215">
        <f>P121+P128+P134+P137</f>
        <v>0</v>
      </c>
      <c r="Q120" s="103"/>
      <c r="R120" s="215">
        <f>R121+R128+R134+R137</f>
        <v>13.119999999999999</v>
      </c>
      <c r="S120" s="103"/>
      <c r="T120" s="216">
        <f>T121+T128+T134+T137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76</v>
      </c>
      <c r="AU120" s="16" t="s">
        <v>122</v>
      </c>
      <c r="BK120" s="217">
        <f>BK121+BK128+BK134+BK137</f>
        <v>0</v>
      </c>
    </row>
    <row r="121" s="12" customFormat="1" ht="25.92" customHeight="1">
      <c r="A121" s="12"/>
      <c r="B121" s="218"/>
      <c r="C121" s="219"/>
      <c r="D121" s="220" t="s">
        <v>76</v>
      </c>
      <c r="E121" s="221" t="s">
        <v>1034</v>
      </c>
      <c r="F121" s="221" t="s">
        <v>1035</v>
      </c>
      <c r="G121" s="219"/>
      <c r="H121" s="219"/>
      <c r="I121" s="222"/>
      <c r="J121" s="223">
        <f>BK121</f>
        <v>0</v>
      </c>
      <c r="K121" s="219"/>
      <c r="L121" s="224"/>
      <c r="M121" s="225"/>
      <c r="N121" s="226"/>
      <c r="O121" s="226"/>
      <c r="P121" s="227">
        <f>SUM(P122:P127)</f>
        <v>0</v>
      </c>
      <c r="Q121" s="226"/>
      <c r="R121" s="227">
        <f>SUM(R122:R127)</f>
        <v>1.6000000000000001</v>
      </c>
      <c r="S121" s="226"/>
      <c r="T121" s="228">
        <f>SUM(T122:T127)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9" t="s">
        <v>85</v>
      </c>
      <c r="AT121" s="230" t="s">
        <v>76</v>
      </c>
      <c r="AU121" s="230" t="s">
        <v>77</v>
      </c>
      <c r="AY121" s="229" t="s">
        <v>158</v>
      </c>
      <c r="BK121" s="231">
        <f>SUM(BK122:BK127)</f>
        <v>0</v>
      </c>
    </row>
    <row r="122" s="2" customFormat="1" ht="33" customHeight="1">
      <c r="A122" s="37"/>
      <c r="B122" s="38"/>
      <c r="C122" s="234" t="s">
        <v>85</v>
      </c>
      <c r="D122" s="234" t="s">
        <v>160</v>
      </c>
      <c r="E122" s="235" t="s">
        <v>1036</v>
      </c>
      <c r="F122" s="236" t="s">
        <v>1037</v>
      </c>
      <c r="G122" s="237" t="s">
        <v>1038</v>
      </c>
      <c r="H122" s="238">
        <v>1</v>
      </c>
      <c r="I122" s="239"/>
      <c r="J122" s="240">
        <f>ROUND(I122*H122,2)</f>
        <v>0</v>
      </c>
      <c r="K122" s="236" t="s">
        <v>1</v>
      </c>
      <c r="L122" s="43"/>
      <c r="M122" s="241" t="s">
        <v>1</v>
      </c>
      <c r="N122" s="242" t="s">
        <v>42</v>
      </c>
      <c r="O122" s="90"/>
      <c r="P122" s="243">
        <f>O122*H122</f>
        <v>0</v>
      </c>
      <c r="Q122" s="243">
        <v>1.1000000000000001</v>
      </c>
      <c r="R122" s="243">
        <f>Q122*H122</f>
        <v>1.1000000000000001</v>
      </c>
      <c r="S122" s="243">
        <v>0</v>
      </c>
      <c r="T122" s="244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45" t="s">
        <v>165</v>
      </c>
      <c r="AT122" s="245" t="s">
        <v>160</v>
      </c>
      <c r="AU122" s="245" t="s">
        <v>85</v>
      </c>
      <c r="AY122" s="16" t="s">
        <v>158</v>
      </c>
      <c r="BE122" s="246">
        <f>IF(N122="základní",J122,0)</f>
        <v>0</v>
      </c>
      <c r="BF122" s="246">
        <f>IF(N122="snížená",J122,0)</f>
        <v>0</v>
      </c>
      <c r="BG122" s="246">
        <f>IF(N122="zákl. přenesená",J122,0)</f>
        <v>0</v>
      </c>
      <c r="BH122" s="246">
        <f>IF(N122="sníž. přenesená",J122,0)</f>
        <v>0</v>
      </c>
      <c r="BI122" s="246">
        <f>IF(N122="nulová",J122,0)</f>
        <v>0</v>
      </c>
      <c r="BJ122" s="16" t="s">
        <v>85</v>
      </c>
      <c r="BK122" s="246">
        <f>ROUND(I122*H122,2)</f>
        <v>0</v>
      </c>
      <c r="BL122" s="16" t="s">
        <v>165</v>
      </c>
      <c r="BM122" s="245" t="s">
        <v>87</v>
      </c>
    </row>
    <row r="123" s="2" customFormat="1">
      <c r="A123" s="37"/>
      <c r="B123" s="38"/>
      <c r="C123" s="39"/>
      <c r="D123" s="249" t="s">
        <v>466</v>
      </c>
      <c r="E123" s="39"/>
      <c r="F123" s="280" t="s">
        <v>1039</v>
      </c>
      <c r="G123" s="39"/>
      <c r="H123" s="39"/>
      <c r="I123" s="143"/>
      <c r="J123" s="39"/>
      <c r="K123" s="39"/>
      <c r="L123" s="43"/>
      <c r="M123" s="281"/>
      <c r="N123" s="282"/>
      <c r="O123" s="90"/>
      <c r="P123" s="90"/>
      <c r="Q123" s="90"/>
      <c r="R123" s="90"/>
      <c r="S123" s="90"/>
      <c r="T123" s="91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466</v>
      </c>
      <c r="AU123" s="16" t="s">
        <v>85</v>
      </c>
    </row>
    <row r="124" s="2" customFormat="1" ht="16.5" customHeight="1">
      <c r="A124" s="37"/>
      <c r="B124" s="38"/>
      <c r="C124" s="234" t="s">
        <v>87</v>
      </c>
      <c r="D124" s="234" t="s">
        <v>160</v>
      </c>
      <c r="E124" s="235" t="s">
        <v>1040</v>
      </c>
      <c r="F124" s="236" t="s">
        <v>1041</v>
      </c>
      <c r="G124" s="237" t="s">
        <v>1038</v>
      </c>
      <c r="H124" s="238">
        <v>1</v>
      </c>
      <c r="I124" s="239"/>
      <c r="J124" s="240">
        <f>ROUND(I124*H124,2)</f>
        <v>0</v>
      </c>
      <c r="K124" s="236" t="s">
        <v>1</v>
      </c>
      <c r="L124" s="43"/>
      <c r="M124" s="241" t="s">
        <v>1</v>
      </c>
      <c r="N124" s="242" t="s">
        <v>42</v>
      </c>
      <c r="O124" s="90"/>
      <c r="P124" s="243">
        <f>O124*H124</f>
        <v>0</v>
      </c>
      <c r="Q124" s="243">
        <v>0</v>
      </c>
      <c r="R124" s="243">
        <f>Q124*H124</f>
        <v>0</v>
      </c>
      <c r="S124" s="243">
        <v>0</v>
      </c>
      <c r="T124" s="244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45" t="s">
        <v>165</v>
      </c>
      <c r="AT124" s="245" t="s">
        <v>160</v>
      </c>
      <c r="AU124" s="245" t="s">
        <v>85</v>
      </c>
      <c r="AY124" s="16" t="s">
        <v>158</v>
      </c>
      <c r="BE124" s="246">
        <f>IF(N124="základní",J124,0)</f>
        <v>0</v>
      </c>
      <c r="BF124" s="246">
        <f>IF(N124="snížená",J124,0)</f>
        <v>0</v>
      </c>
      <c r="BG124" s="246">
        <f>IF(N124="zákl. přenesená",J124,0)</f>
        <v>0</v>
      </c>
      <c r="BH124" s="246">
        <f>IF(N124="sníž. přenesená",J124,0)</f>
        <v>0</v>
      </c>
      <c r="BI124" s="246">
        <f>IF(N124="nulová",J124,0)</f>
        <v>0</v>
      </c>
      <c r="BJ124" s="16" t="s">
        <v>85</v>
      </c>
      <c r="BK124" s="246">
        <f>ROUND(I124*H124,2)</f>
        <v>0</v>
      </c>
      <c r="BL124" s="16" t="s">
        <v>165</v>
      </c>
      <c r="BM124" s="245" t="s">
        <v>165</v>
      </c>
    </row>
    <row r="125" s="2" customFormat="1" ht="21.75" customHeight="1">
      <c r="A125" s="37"/>
      <c r="B125" s="38"/>
      <c r="C125" s="234" t="s">
        <v>172</v>
      </c>
      <c r="D125" s="234" t="s">
        <v>160</v>
      </c>
      <c r="E125" s="235" t="s">
        <v>1042</v>
      </c>
      <c r="F125" s="236" t="s">
        <v>1043</v>
      </c>
      <c r="G125" s="237" t="s">
        <v>1038</v>
      </c>
      <c r="H125" s="238">
        <v>1</v>
      </c>
      <c r="I125" s="239"/>
      <c r="J125" s="240">
        <f>ROUND(I125*H125,2)</f>
        <v>0</v>
      </c>
      <c r="K125" s="236" t="s">
        <v>1</v>
      </c>
      <c r="L125" s="43"/>
      <c r="M125" s="241" t="s">
        <v>1</v>
      </c>
      <c r="N125" s="242" t="s">
        <v>42</v>
      </c>
      <c r="O125" s="90"/>
      <c r="P125" s="243">
        <f>O125*H125</f>
        <v>0</v>
      </c>
      <c r="Q125" s="243">
        <v>0.5</v>
      </c>
      <c r="R125" s="243">
        <f>Q125*H125</f>
        <v>0.5</v>
      </c>
      <c r="S125" s="243">
        <v>0</v>
      </c>
      <c r="T125" s="244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45" t="s">
        <v>165</v>
      </c>
      <c r="AT125" s="245" t="s">
        <v>160</v>
      </c>
      <c r="AU125" s="245" t="s">
        <v>85</v>
      </c>
      <c r="AY125" s="16" t="s">
        <v>158</v>
      </c>
      <c r="BE125" s="246">
        <f>IF(N125="základní",J125,0)</f>
        <v>0</v>
      </c>
      <c r="BF125" s="246">
        <f>IF(N125="snížená",J125,0)</f>
        <v>0</v>
      </c>
      <c r="BG125" s="246">
        <f>IF(N125="zákl. přenesená",J125,0)</f>
        <v>0</v>
      </c>
      <c r="BH125" s="246">
        <f>IF(N125="sníž. přenesená",J125,0)</f>
        <v>0</v>
      </c>
      <c r="BI125" s="246">
        <f>IF(N125="nulová",J125,0)</f>
        <v>0</v>
      </c>
      <c r="BJ125" s="16" t="s">
        <v>85</v>
      </c>
      <c r="BK125" s="246">
        <f>ROUND(I125*H125,2)</f>
        <v>0</v>
      </c>
      <c r="BL125" s="16" t="s">
        <v>165</v>
      </c>
      <c r="BM125" s="245" t="s">
        <v>188</v>
      </c>
    </row>
    <row r="126" s="2" customFormat="1">
      <c r="A126" s="37"/>
      <c r="B126" s="38"/>
      <c r="C126" s="39"/>
      <c r="D126" s="249" t="s">
        <v>466</v>
      </c>
      <c r="E126" s="39"/>
      <c r="F126" s="280" t="s">
        <v>1044</v>
      </c>
      <c r="G126" s="39"/>
      <c r="H126" s="39"/>
      <c r="I126" s="143"/>
      <c r="J126" s="39"/>
      <c r="K126" s="39"/>
      <c r="L126" s="43"/>
      <c r="M126" s="281"/>
      <c r="N126" s="282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466</v>
      </c>
      <c r="AU126" s="16" t="s">
        <v>85</v>
      </c>
    </row>
    <row r="127" s="2" customFormat="1" ht="16.5" customHeight="1">
      <c r="A127" s="37"/>
      <c r="B127" s="38"/>
      <c r="C127" s="234" t="s">
        <v>165</v>
      </c>
      <c r="D127" s="234" t="s">
        <v>160</v>
      </c>
      <c r="E127" s="235" t="s">
        <v>1045</v>
      </c>
      <c r="F127" s="236" t="s">
        <v>1041</v>
      </c>
      <c r="G127" s="237" t="s">
        <v>1038</v>
      </c>
      <c r="H127" s="238">
        <v>1</v>
      </c>
      <c r="I127" s="239"/>
      <c r="J127" s="240">
        <f>ROUND(I127*H127,2)</f>
        <v>0</v>
      </c>
      <c r="K127" s="236" t="s">
        <v>1</v>
      </c>
      <c r="L127" s="43"/>
      <c r="M127" s="241" t="s">
        <v>1</v>
      </c>
      <c r="N127" s="242" t="s">
        <v>42</v>
      </c>
      <c r="O127" s="90"/>
      <c r="P127" s="243">
        <f>O127*H127</f>
        <v>0</v>
      </c>
      <c r="Q127" s="243">
        <v>0</v>
      </c>
      <c r="R127" s="243">
        <f>Q127*H127</f>
        <v>0</v>
      </c>
      <c r="S127" s="243">
        <v>0</v>
      </c>
      <c r="T127" s="244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45" t="s">
        <v>165</v>
      </c>
      <c r="AT127" s="245" t="s">
        <v>160</v>
      </c>
      <c r="AU127" s="245" t="s">
        <v>85</v>
      </c>
      <c r="AY127" s="16" t="s">
        <v>158</v>
      </c>
      <c r="BE127" s="246">
        <f>IF(N127="základní",J127,0)</f>
        <v>0</v>
      </c>
      <c r="BF127" s="246">
        <f>IF(N127="snížená",J127,0)</f>
        <v>0</v>
      </c>
      <c r="BG127" s="246">
        <f>IF(N127="zákl. přenesená",J127,0)</f>
        <v>0</v>
      </c>
      <c r="BH127" s="246">
        <f>IF(N127="sníž. přenesená",J127,0)</f>
        <v>0</v>
      </c>
      <c r="BI127" s="246">
        <f>IF(N127="nulová",J127,0)</f>
        <v>0</v>
      </c>
      <c r="BJ127" s="16" t="s">
        <v>85</v>
      </c>
      <c r="BK127" s="246">
        <f>ROUND(I127*H127,2)</f>
        <v>0</v>
      </c>
      <c r="BL127" s="16" t="s">
        <v>165</v>
      </c>
      <c r="BM127" s="245" t="s">
        <v>193</v>
      </c>
    </row>
    <row r="128" s="12" customFormat="1" ht="25.92" customHeight="1">
      <c r="A128" s="12"/>
      <c r="B128" s="218"/>
      <c r="C128" s="219"/>
      <c r="D128" s="220" t="s">
        <v>76</v>
      </c>
      <c r="E128" s="221" t="s">
        <v>1046</v>
      </c>
      <c r="F128" s="221" t="s">
        <v>1047</v>
      </c>
      <c r="G128" s="219"/>
      <c r="H128" s="219"/>
      <c r="I128" s="222"/>
      <c r="J128" s="223">
        <f>BK128</f>
        <v>0</v>
      </c>
      <c r="K128" s="219"/>
      <c r="L128" s="224"/>
      <c r="M128" s="225"/>
      <c r="N128" s="226"/>
      <c r="O128" s="226"/>
      <c r="P128" s="227">
        <f>SUM(P129:P133)</f>
        <v>0</v>
      </c>
      <c r="Q128" s="226"/>
      <c r="R128" s="227">
        <f>SUM(R129:R133)</f>
        <v>11.52</v>
      </c>
      <c r="S128" s="226"/>
      <c r="T128" s="228">
        <f>SUM(T129:T133)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9" t="s">
        <v>85</v>
      </c>
      <c r="AT128" s="230" t="s">
        <v>76</v>
      </c>
      <c r="AU128" s="230" t="s">
        <v>77</v>
      </c>
      <c r="AY128" s="229" t="s">
        <v>158</v>
      </c>
      <c r="BK128" s="231">
        <f>SUM(BK129:BK133)</f>
        <v>0</v>
      </c>
    </row>
    <row r="129" s="2" customFormat="1" ht="21.75" customHeight="1">
      <c r="A129" s="37"/>
      <c r="B129" s="38"/>
      <c r="C129" s="234" t="s">
        <v>182</v>
      </c>
      <c r="D129" s="234" t="s">
        <v>160</v>
      </c>
      <c r="E129" s="235" t="s">
        <v>1048</v>
      </c>
      <c r="F129" s="236" t="s">
        <v>1049</v>
      </c>
      <c r="G129" s="237" t="s">
        <v>1050</v>
      </c>
      <c r="H129" s="238">
        <v>4.7999999999999998</v>
      </c>
      <c r="I129" s="239"/>
      <c r="J129" s="240">
        <f>ROUND(I129*H129,2)</f>
        <v>0</v>
      </c>
      <c r="K129" s="236" t="s">
        <v>1</v>
      </c>
      <c r="L129" s="43"/>
      <c r="M129" s="241" t="s">
        <v>1</v>
      </c>
      <c r="N129" s="242" t="s">
        <v>42</v>
      </c>
      <c r="O129" s="90"/>
      <c r="P129" s="243">
        <f>O129*H129</f>
        <v>0</v>
      </c>
      <c r="Q129" s="243">
        <v>1.6000000000000001</v>
      </c>
      <c r="R129" s="243">
        <f>Q129*H129</f>
        <v>7.6799999999999997</v>
      </c>
      <c r="S129" s="243">
        <v>0</v>
      </c>
      <c r="T129" s="244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45" t="s">
        <v>165</v>
      </c>
      <c r="AT129" s="245" t="s">
        <v>160</v>
      </c>
      <c r="AU129" s="245" t="s">
        <v>85</v>
      </c>
      <c r="AY129" s="16" t="s">
        <v>158</v>
      </c>
      <c r="BE129" s="246">
        <f>IF(N129="základní",J129,0)</f>
        <v>0</v>
      </c>
      <c r="BF129" s="246">
        <f>IF(N129="snížená",J129,0)</f>
        <v>0</v>
      </c>
      <c r="BG129" s="246">
        <f>IF(N129="zákl. přenesená",J129,0)</f>
        <v>0</v>
      </c>
      <c r="BH129" s="246">
        <f>IF(N129="sníž. přenesená",J129,0)</f>
        <v>0</v>
      </c>
      <c r="BI129" s="246">
        <f>IF(N129="nulová",J129,0)</f>
        <v>0</v>
      </c>
      <c r="BJ129" s="16" t="s">
        <v>85</v>
      </c>
      <c r="BK129" s="246">
        <f>ROUND(I129*H129,2)</f>
        <v>0</v>
      </c>
      <c r="BL129" s="16" t="s">
        <v>165</v>
      </c>
      <c r="BM129" s="245" t="s">
        <v>209</v>
      </c>
    </row>
    <row r="130" s="2" customFormat="1">
      <c r="A130" s="37"/>
      <c r="B130" s="38"/>
      <c r="C130" s="39"/>
      <c r="D130" s="249" t="s">
        <v>466</v>
      </c>
      <c r="E130" s="39"/>
      <c r="F130" s="280" t="s">
        <v>1051</v>
      </c>
      <c r="G130" s="39"/>
      <c r="H130" s="39"/>
      <c r="I130" s="143"/>
      <c r="J130" s="39"/>
      <c r="K130" s="39"/>
      <c r="L130" s="43"/>
      <c r="M130" s="281"/>
      <c r="N130" s="282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466</v>
      </c>
      <c r="AU130" s="16" t="s">
        <v>85</v>
      </c>
    </row>
    <row r="131" s="2" customFormat="1" ht="16.5" customHeight="1">
      <c r="A131" s="37"/>
      <c r="B131" s="38"/>
      <c r="C131" s="234" t="s">
        <v>188</v>
      </c>
      <c r="D131" s="234" t="s">
        <v>160</v>
      </c>
      <c r="E131" s="235" t="s">
        <v>1052</v>
      </c>
      <c r="F131" s="236" t="s">
        <v>1041</v>
      </c>
      <c r="G131" s="237" t="s">
        <v>1050</v>
      </c>
      <c r="H131" s="238">
        <v>4.7999999999999998</v>
      </c>
      <c r="I131" s="239"/>
      <c r="J131" s="240">
        <f>ROUND(I131*H131,2)</f>
        <v>0</v>
      </c>
      <c r="K131" s="236" t="s">
        <v>1</v>
      </c>
      <c r="L131" s="43"/>
      <c r="M131" s="241" t="s">
        <v>1</v>
      </c>
      <c r="N131" s="242" t="s">
        <v>42</v>
      </c>
      <c r="O131" s="90"/>
      <c r="P131" s="243">
        <f>O131*H131</f>
        <v>0</v>
      </c>
      <c r="Q131" s="243">
        <v>0</v>
      </c>
      <c r="R131" s="243">
        <f>Q131*H131</f>
        <v>0</v>
      </c>
      <c r="S131" s="243">
        <v>0</v>
      </c>
      <c r="T131" s="244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45" t="s">
        <v>165</v>
      </c>
      <c r="AT131" s="245" t="s">
        <v>160</v>
      </c>
      <c r="AU131" s="245" t="s">
        <v>85</v>
      </c>
      <c r="AY131" s="16" t="s">
        <v>158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16" t="s">
        <v>85</v>
      </c>
      <c r="BK131" s="246">
        <f>ROUND(I131*H131,2)</f>
        <v>0</v>
      </c>
      <c r="BL131" s="16" t="s">
        <v>165</v>
      </c>
      <c r="BM131" s="245" t="s">
        <v>219</v>
      </c>
    </row>
    <row r="132" s="2" customFormat="1" ht="16.5" customHeight="1">
      <c r="A132" s="37"/>
      <c r="B132" s="38"/>
      <c r="C132" s="234" t="s">
        <v>195</v>
      </c>
      <c r="D132" s="234" t="s">
        <v>160</v>
      </c>
      <c r="E132" s="235" t="s">
        <v>1053</v>
      </c>
      <c r="F132" s="236" t="s">
        <v>1054</v>
      </c>
      <c r="G132" s="237" t="s">
        <v>1050</v>
      </c>
      <c r="H132" s="238">
        <v>4.7999999999999998</v>
      </c>
      <c r="I132" s="239"/>
      <c r="J132" s="240">
        <f>ROUND(I132*H132,2)</f>
        <v>0</v>
      </c>
      <c r="K132" s="236" t="s">
        <v>1</v>
      </c>
      <c r="L132" s="43"/>
      <c r="M132" s="241" t="s">
        <v>1</v>
      </c>
      <c r="N132" s="242" t="s">
        <v>42</v>
      </c>
      <c r="O132" s="90"/>
      <c r="P132" s="243">
        <f>O132*H132</f>
        <v>0</v>
      </c>
      <c r="Q132" s="243">
        <v>0.80000000000000004</v>
      </c>
      <c r="R132" s="243">
        <f>Q132*H132</f>
        <v>3.8399999999999999</v>
      </c>
      <c r="S132" s="243">
        <v>0</v>
      </c>
      <c r="T132" s="244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45" t="s">
        <v>165</v>
      </c>
      <c r="AT132" s="245" t="s">
        <v>160</v>
      </c>
      <c r="AU132" s="245" t="s">
        <v>85</v>
      </c>
      <c r="AY132" s="16" t="s">
        <v>158</v>
      </c>
      <c r="BE132" s="246">
        <f>IF(N132="základní",J132,0)</f>
        <v>0</v>
      </c>
      <c r="BF132" s="246">
        <f>IF(N132="snížená",J132,0)</f>
        <v>0</v>
      </c>
      <c r="BG132" s="246">
        <f>IF(N132="zákl. přenesená",J132,0)</f>
        <v>0</v>
      </c>
      <c r="BH132" s="246">
        <f>IF(N132="sníž. přenesená",J132,0)</f>
        <v>0</v>
      </c>
      <c r="BI132" s="246">
        <f>IF(N132="nulová",J132,0)</f>
        <v>0</v>
      </c>
      <c r="BJ132" s="16" t="s">
        <v>85</v>
      </c>
      <c r="BK132" s="246">
        <f>ROUND(I132*H132,2)</f>
        <v>0</v>
      </c>
      <c r="BL132" s="16" t="s">
        <v>165</v>
      </c>
      <c r="BM132" s="245" t="s">
        <v>228</v>
      </c>
    </row>
    <row r="133" s="2" customFormat="1">
      <c r="A133" s="37"/>
      <c r="B133" s="38"/>
      <c r="C133" s="39"/>
      <c r="D133" s="249" t="s">
        <v>466</v>
      </c>
      <c r="E133" s="39"/>
      <c r="F133" s="280" t="s">
        <v>1055</v>
      </c>
      <c r="G133" s="39"/>
      <c r="H133" s="39"/>
      <c r="I133" s="143"/>
      <c r="J133" s="39"/>
      <c r="K133" s="39"/>
      <c r="L133" s="43"/>
      <c r="M133" s="281"/>
      <c r="N133" s="282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466</v>
      </c>
      <c r="AU133" s="16" t="s">
        <v>85</v>
      </c>
    </row>
    <row r="134" s="12" customFormat="1" ht="25.92" customHeight="1">
      <c r="A134" s="12"/>
      <c r="B134" s="218"/>
      <c r="C134" s="219"/>
      <c r="D134" s="220" t="s">
        <v>76</v>
      </c>
      <c r="E134" s="221" t="s">
        <v>1056</v>
      </c>
      <c r="F134" s="221" t="s">
        <v>445</v>
      </c>
      <c r="G134" s="219"/>
      <c r="H134" s="219"/>
      <c r="I134" s="222"/>
      <c r="J134" s="223">
        <f>BK134</f>
        <v>0</v>
      </c>
      <c r="K134" s="219"/>
      <c r="L134" s="224"/>
      <c r="M134" s="225"/>
      <c r="N134" s="226"/>
      <c r="O134" s="226"/>
      <c r="P134" s="227">
        <f>SUM(P135:P136)</f>
        <v>0</v>
      </c>
      <c r="Q134" s="226"/>
      <c r="R134" s="227">
        <f>SUM(R135:R136)</f>
        <v>0</v>
      </c>
      <c r="S134" s="226"/>
      <c r="T134" s="228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9" t="s">
        <v>85</v>
      </c>
      <c r="AT134" s="230" t="s">
        <v>76</v>
      </c>
      <c r="AU134" s="230" t="s">
        <v>77</v>
      </c>
      <c r="AY134" s="229" t="s">
        <v>158</v>
      </c>
      <c r="BK134" s="231">
        <f>SUM(BK135:BK136)</f>
        <v>0</v>
      </c>
    </row>
    <row r="135" s="2" customFormat="1" ht="16.5" customHeight="1">
      <c r="A135" s="37"/>
      <c r="B135" s="38"/>
      <c r="C135" s="234" t="s">
        <v>193</v>
      </c>
      <c r="D135" s="234" t="s">
        <v>160</v>
      </c>
      <c r="E135" s="235" t="s">
        <v>1057</v>
      </c>
      <c r="F135" s="236" t="s">
        <v>1058</v>
      </c>
      <c r="G135" s="237" t="s">
        <v>179</v>
      </c>
      <c r="H135" s="238">
        <v>0.012</v>
      </c>
      <c r="I135" s="239"/>
      <c r="J135" s="240">
        <f>ROUND(I135*H135,2)</f>
        <v>0</v>
      </c>
      <c r="K135" s="236" t="s">
        <v>1</v>
      </c>
      <c r="L135" s="43"/>
      <c r="M135" s="241" t="s">
        <v>1</v>
      </c>
      <c r="N135" s="242" t="s">
        <v>42</v>
      </c>
      <c r="O135" s="90"/>
      <c r="P135" s="243">
        <f>O135*H135</f>
        <v>0</v>
      </c>
      <c r="Q135" s="243">
        <v>0</v>
      </c>
      <c r="R135" s="243">
        <f>Q135*H135</f>
        <v>0</v>
      </c>
      <c r="S135" s="243">
        <v>0</v>
      </c>
      <c r="T135" s="244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45" t="s">
        <v>165</v>
      </c>
      <c r="AT135" s="245" t="s">
        <v>160</v>
      </c>
      <c r="AU135" s="245" t="s">
        <v>85</v>
      </c>
      <c r="AY135" s="16" t="s">
        <v>158</v>
      </c>
      <c r="BE135" s="246">
        <f>IF(N135="základní",J135,0)</f>
        <v>0</v>
      </c>
      <c r="BF135" s="246">
        <f>IF(N135="snížená",J135,0)</f>
        <v>0</v>
      </c>
      <c r="BG135" s="246">
        <f>IF(N135="zákl. přenesená",J135,0)</f>
        <v>0</v>
      </c>
      <c r="BH135" s="246">
        <f>IF(N135="sníž. přenesená",J135,0)</f>
        <v>0</v>
      </c>
      <c r="BI135" s="246">
        <f>IF(N135="nulová",J135,0)</f>
        <v>0</v>
      </c>
      <c r="BJ135" s="16" t="s">
        <v>85</v>
      </c>
      <c r="BK135" s="246">
        <f>ROUND(I135*H135,2)</f>
        <v>0</v>
      </c>
      <c r="BL135" s="16" t="s">
        <v>165</v>
      </c>
      <c r="BM135" s="245" t="s">
        <v>236</v>
      </c>
    </row>
    <row r="136" s="2" customFormat="1" ht="16.5" customHeight="1">
      <c r="A136" s="37"/>
      <c r="B136" s="38"/>
      <c r="C136" s="234" t="s">
        <v>205</v>
      </c>
      <c r="D136" s="234" t="s">
        <v>160</v>
      </c>
      <c r="E136" s="235" t="s">
        <v>1059</v>
      </c>
      <c r="F136" s="236" t="s">
        <v>1060</v>
      </c>
      <c r="G136" s="237" t="s">
        <v>179</v>
      </c>
      <c r="H136" s="238">
        <v>0.002</v>
      </c>
      <c r="I136" s="239"/>
      <c r="J136" s="240">
        <f>ROUND(I136*H136,2)</f>
        <v>0</v>
      </c>
      <c r="K136" s="236" t="s">
        <v>1</v>
      </c>
      <c r="L136" s="43"/>
      <c r="M136" s="241" t="s">
        <v>1</v>
      </c>
      <c r="N136" s="242" t="s">
        <v>42</v>
      </c>
      <c r="O136" s="90"/>
      <c r="P136" s="243">
        <f>O136*H136</f>
        <v>0</v>
      </c>
      <c r="Q136" s="243">
        <v>0</v>
      </c>
      <c r="R136" s="243">
        <f>Q136*H136</f>
        <v>0</v>
      </c>
      <c r="S136" s="243">
        <v>0</v>
      </c>
      <c r="T136" s="24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45" t="s">
        <v>165</v>
      </c>
      <c r="AT136" s="245" t="s">
        <v>160</v>
      </c>
      <c r="AU136" s="245" t="s">
        <v>85</v>
      </c>
      <c r="AY136" s="16" t="s">
        <v>158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16" t="s">
        <v>85</v>
      </c>
      <c r="BK136" s="246">
        <f>ROUND(I136*H136,2)</f>
        <v>0</v>
      </c>
      <c r="BL136" s="16" t="s">
        <v>165</v>
      </c>
      <c r="BM136" s="245" t="s">
        <v>245</v>
      </c>
    </row>
    <row r="137" s="12" customFormat="1" ht="25.92" customHeight="1">
      <c r="A137" s="12"/>
      <c r="B137" s="218"/>
      <c r="C137" s="219"/>
      <c r="D137" s="220" t="s">
        <v>76</v>
      </c>
      <c r="E137" s="221" t="s">
        <v>1061</v>
      </c>
      <c r="F137" s="221" t="s">
        <v>1062</v>
      </c>
      <c r="G137" s="219"/>
      <c r="H137" s="219"/>
      <c r="I137" s="222"/>
      <c r="J137" s="223">
        <f>BK137</f>
        <v>0</v>
      </c>
      <c r="K137" s="219"/>
      <c r="L137" s="224"/>
      <c r="M137" s="225"/>
      <c r="N137" s="226"/>
      <c r="O137" s="226"/>
      <c r="P137" s="227">
        <f>SUM(P138:P142)</f>
        <v>0</v>
      </c>
      <c r="Q137" s="226"/>
      <c r="R137" s="227">
        <f>SUM(R138:R142)</f>
        <v>0</v>
      </c>
      <c r="S137" s="226"/>
      <c r="T137" s="228">
        <f>SUM(T138:T142)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9" t="s">
        <v>85</v>
      </c>
      <c r="AT137" s="230" t="s">
        <v>76</v>
      </c>
      <c r="AU137" s="230" t="s">
        <v>77</v>
      </c>
      <c r="AY137" s="229" t="s">
        <v>158</v>
      </c>
      <c r="BK137" s="231">
        <f>SUM(BK138:BK142)</f>
        <v>0</v>
      </c>
    </row>
    <row r="138" s="2" customFormat="1" ht="16.5" customHeight="1">
      <c r="A138" s="37"/>
      <c r="B138" s="38"/>
      <c r="C138" s="234" t="s">
        <v>209</v>
      </c>
      <c r="D138" s="234" t="s">
        <v>160</v>
      </c>
      <c r="E138" s="235" t="s">
        <v>8</v>
      </c>
      <c r="F138" s="236" t="s">
        <v>1063</v>
      </c>
      <c r="G138" s="237" t="s">
        <v>192</v>
      </c>
      <c r="H138" s="238">
        <v>1</v>
      </c>
      <c r="I138" s="239"/>
      <c r="J138" s="240">
        <f>ROUND(I138*H138,2)</f>
        <v>0</v>
      </c>
      <c r="K138" s="236" t="s">
        <v>1</v>
      </c>
      <c r="L138" s="43"/>
      <c r="M138" s="241" t="s">
        <v>1</v>
      </c>
      <c r="N138" s="242" t="s">
        <v>42</v>
      </c>
      <c r="O138" s="90"/>
      <c r="P138" s="243">
        <f>O138*H138</f>
        <v>0</v>
      </c>
      <c r="Q138" s="243">
        <v>0</v>
      </c>
      <c r="R138" s="243">
        <f>Q138*H138</f>
        <v>0</v>
      </c>
      <c r="S138" s="243">
        <v>0</v>
      </c>
      <c r="T138" s="244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45" t="s">
        <v>165</v>
      </c>
      <c r="AT138" s="245" t="s">
        <v>160</v>
      </c>
      <c r="AU138" s="245" t="s">
        <v>85</v>
      </c>
      <c r="AY138" s="16" t="s">
        <v>158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16" t="s">
        <v>85</v>
      </c>
      <c r="BK138" s="246">
        <f>ROUND(I138*H138,2)</f>
        <v>0</v>
      </c>
      <c r="BL138" s="16" t="s">
        <v>165</v>
      </c>
      <c r="BM138" s="245" t="s">
        <v>1064</v>
      </c>
    </row>
    <row r="139" s="2" customFormat="1" ht="16.5" customHeight="1">
      <c r="A139" s="37"/>
      <c r="B139" s="38"/>
      <c r="C139" s="234" t="s">
        <v>213</v>
      </c>
      <c r="D139" s="234" t="s">
        <v>160</v>
      </c>
      <c r="E139" s="235" t="s">
        <v>236</v>
      </c>
      <c r="F139" s="236" t="s">
        <v>1065</v>
      </c>
      <c r="G139" s="237" t="s">
        <v>192</v>
      </c>
      <c r="H139" s="238">
        <v>1</v>
      </c>
      <c r="I139" s="239"/>
      <c r="J139" s="240">
        <f>ROUND(I139*H139,2)</f>
        <v>0</v>
      </c>
      <c r="K139" s="236" t="s">
        <v>1</v>
      </c>
      <c r="L139" s="43"/>
      <c r="M139" s="241" t="s">
        <v>1</v>
      </c>
      <c r="N139" s="242" t="s">
        <v>42</v>
      </c>
      <c r="O139" s="90"/>
      <c r="P139" s="243">
        <f>O139*H139</f>
        <v>0</v>
      </c>
      <c r="Q139" s="243">
        <v>0</v>
      </c>
      <c r="R139" s="243">
        <f>Q139*H139</f>
        <v>0</v>
      </c>
      <c r="S139" s="243">
        <v>0</v>
      </c>
      <c r="T139" s="244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45" t="s">
        <v>165</v>
      </c>
      <c r="AT139" s="245" t="s">
        <v>160</v>
      </c>
      <c r="AU139" s="245" t="s">
        <v>85</v>
      </c>
      <c r="AY139" s="16" t="s">
        <v>158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16" t="s">
        <v>85</v>
      </c>
      <c r="BK139" s="246">
        <f>ROUND(I139*H139,2)</f>
        <v>0</v>
      </c>
      <c r="BL139" s="16" t="s">
        <v>165</v>
      </c>
      <c r="BM139" s="245" t="s">
        <v>1066</v>
      </c>
    </row>
    <row r="140" s="2" customFormat="1" ht="33" customHeight="1">
      <c r="A140" s="37"/>
      <c r="B140" s="38"/>
      <c r="C140" s="234" t="s">
        <v>219</v>
      </c>
      <c r="D140" s="234" t="s">
        <v>160</v>
      </c>
      <c r="E140" s="235" t="s">
        <v>1067</v>
      </c>
      <c r="F140" s="236" t="s">
        <v>1068</v>
      </c>
      <c r="G140" s="237" t="s">
        <v>1038</v>
      </c>
      <c r="H140" s="238">
        <v>3</v>
      </c>
      <c r="I140" s="239"/>
      <c r="J140" s="240">
        <f>ROUND(I140*H140,2)</f>
        <v>0</v>
      </c>
      <c r="K140" s="236" t="s">
        <v>1</v>
      </c>
      <c r="L140" s="43"/>
      <c r="M140" s="241" t="s">
        <v>1</v>
      </c>
      <c r="N140" s="242" t="s">
        <v>42</v>
      </c>
      <c r="O140" s="90"/>
      <c r="P140" s="243">
        <f>O140*H140</f>
        <v>0</v>
      </c>
      <c r="Q140" s="243">
        <v>0</v>
      </c>
      <c r="R140" s="243">
        <f>Q140*H140</f>
        <v>0</v>
      </c>
      <c r="S140" s="243">
        <v>0</v>
      </c>
      <c r="T140" s="24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45" t="s">
        <v>165</v>
      </c>
      <c r="AT140" s="245" t="s">
        <v>160</v>
      </c>
      <c r="AU140" s="245" t="s">
        <v>85</v>
      </c>
      <c r="AY140" s="16" t="s">
        <v>158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16" t="s">
        <v>85</v>
      </c>
      <c r="BK140" s="246">
        <f>ROUND(I140*H140,2)</f>
        <v>0</v>
      </c>
      <c r="BL140" s="16" t="s">
        <v>165</v>
      </c>
      <c r="BM140" s="245" t="s">
        <v>258</v>
      </c>
    </row>
    <row r="141" s="2" customFormat="1">
      <c r="A141" s="37"/>
      <c r="B141" s="38"/>
      <c r="C141" s="39"/>
      <c r="D141" s="249" t="s">
        <v>466</v>
      </c>
      <c r="E141" s="39"/>
      <c r="F141" s="280" t="s">
        <v>1055</v>
      </c>
      <c r="G141" s="39"/>
      <c r="H141" s="39"/>
      <c r="I141" s="143"/>
      <c r="J141" s="39"/>
      <c r="K141" s="39"/>
      <c r="L141" s="43"/>
      <c r="M141" s="281"/>
      <c r="N141" s="282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466</v>
      </c>
      <c r="AU141" s="16" t="s">
        <v>85</v>
      </c>
    </row>
    <row r="142" s="2" customFormat="1" ht="33" customHeight="1">
      <c r="A142" s="37"/>
      <c r="B142" s="38"/>
      <c r="C142" s="234" t="s">
        <v>223</v>
      </c>
      <c r="D142" s="234" t="s">
        <v>160</v>
      </c>
      <c r="E142" s="235" t="s">
        <v>1069</v>
      </c>
      <c r="F142" s="236" t="s">
        <v>1070</v>
      </c>
      <c r="G142" s="237" t="s">
        <v>1071</v>
      </c>
      <c r="H142" s="238">
        <v>1</v>
      </c>
      <c r="I142" s="239"/>
      <c r="J142" s="240">
        <f>ROUND(I142*H142,2)</f>
        <v>0</v>
      </c>
      <c r="K142" s="236" t="s">
        <v>1</v>
      </c>
      <c r="L142" s="43"/>
      <c r="M142" s="287" t="s">
        <v>1</v>
      </c>
      <c r="N142" s="288" t="s">
        <v>42</v>
      </c>
      <c r="O142" s="289"/>
      <c r="P142" s="290">
        <f>O142*H142</f>
        <v>0</v>
      </c>
      <c r="Q142" s="290">
        <v>0</v>
      </c>
      <c r="R142" s="290">
        <f>Q142*H142</f>
        <v>0</v>
      </c>
      <c r="S142" s="290">
        <v>0</v>
      </c>
      <c r="T142" s="29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45" t="s">
        <v>165</v>
      </c>
      <c r="AT142" s="245" t="s">
        <v>160</v>
      </c>
      <c r="AU142" s="245" t="s">
        <v>85</v>
      </c>
      <c r="AY142" s="16" t="s">
        <v>158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16" t="s">
        <v>85</v>
      </c>
      <c r="BK142" s="246">
        <f>ROUND(I142*H142,2)</f>
        <v>0</v>
      </c>
      <c r="BL142" s="16" t="s">
        <v>165</v>
      </c>
      <c r="BM142" s="245" t="s">
        <v>268</v>
      </c>
    </row>
    <row r="143" s="2" customFormat="1" ht="6.96" customHeight="1">
      <c r="A143" s="37"/>
      <c r="B143" s="65"/>
      <c r="C143" s="66"/>
      <c r="D143" s="66"/>
      <c r="E143" s="66"/>
      <c r="F143" s="66"/>
      <c r="G143" s="66"/>
      <c r="H143" s="66"/>
      <c r="I143" s="182"/>
      <c r="J143" s="66"/>
      <c r="K143" s="66"/>
      <c r="L143" s="43"/>
      <c r="M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</row>
  </sheetData>
  <sheetProtection sheet="1" autoFilter="0" formatColumns="0" formatRows="0" objects="1" scenarios="1" spinCount="100000" saltValue="Ae/khUrQlhd1z9WWwNR9lVw9KnU+GqUKkav55WTtdyHIU4EYn0/yUiN5q6+Q1hUblSr8fqYf74cayqSJI1a1Vw==" hashValue="LimEjvHTS0HolbWU4bNogP4f/XWQ09E9u1Id7hV9rNdQy2+y1l7yKK7DoeLMKB/j6dTsxGc8pftwSXIgphfn8g==" algorithmName="SHA-512" password="CC35"/>
  <autoFilter ref="C119:K142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96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87</v>
      </c>
    </row>
    <row r="4" hidden="1" s="1" customFormat="1" ht="24.96" customHeight="1">
      <c r="B4" s="19"/>
      <c r="D4" s="139" t="s">
        <v>115</v>
      </c>
      <c r="I4" s="135"/>
      <c r="L4" s="19"/>
      <c r="M4" s="140" t="s">
        <v>10</v>
      </c>
      <c r="AT4" s="16" t="s">
        <v>4</v>
      </c>
    </row>
    <row r="5" hidden="1" s="1" customFormat="1" ht="6.96" customHeight="1">
      <c r="B5" s="19"/>
      <c r="I5" s="135"/>
      <c r="L5" s="19"/>
    </row>
    <row r="6" hidden="1" s="1" customFormat="1" ht="12" customHeight="1">
      <c r="B6" s="19"/>
      <c r="D6" s="141" t="s">
        <v>16</v>
      </c>
      <c r="I6" s="135"/>
      <c r="L6" s="19"/>
    </row>
    <row r="7" hidden="1" s="1" customFormat="1" ht="16.5" customHeight="1">
      <c r="B7" s="19"/>
      <c r="E7" s="142" t="str">
        <f>'Rekapitulace stavby'!K6</f>
        <v>Rekostrukce a vybavení odborných učeben na ZŠ Družba - stavba</v>
      </c>
      <c r="F7" s="141"/>
      <c r="G7" s="141"/>
      <c r="H7" s="141"/>
      <c r="I7" s="135"/>
      <c r="L7" s="19"/>
    </row>
    <row r="8" hidden="1" s="2" customFormat="1" ht="12" customHeight="1">
      <c r="A8" s="37"/>
      <c r="B8" s="43"/>
      <c r="C8" s="37"/>
      <c r="D8" s="141" t="s">
        <v>116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4" t="s">
        <v>1072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41" t="s">
        <v>18</v>
      </c>
      <c r="E11" s="37"/>
      <c r="F11" s="145" t="s">
        <v>1</v>
      </c>
      <c r="G11" s="37"/>
      <c r="H11" s="37"/>
      <c r="I11" s="146" t="s">
        <v>20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41" t="s">
        <v>21</v>
      </c>
      <c r="E12" s="37"/>
      <c r="F12" s="145" t="s">
        <v>1029</v>
      </c>
      <c r="G12" s="37"/>
      <c r="H12" s="37"/>
      <c r="I12" s="146" t="s">
        <v>23</v>
      </c>
      <c r="J12" s="147" t="str">
        <f>'Rekapitulace stavby'!AN8</f>
        <v>28. 2. 2019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1" t="s">
        <v>25</v>
      </c>
      <c r="E14" s="37"/>
      <c r="F14" s="37"/>
      <c r="G14" s="37"/>
      <c r="H14" s="37"/>
      <c r="I14" s="146" t="s">
        <v>26</v>
      </c>
      <c r="J14" s="145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5" t="str">
        <f>IF('Rekapitulace stavby'!E11="","",'Rekapitulace stavby'!E11)</f>
        <v>Statutární město Karviná</v>
      </c>
      <c r="F15" s="37"/>
      <c r="G15" s="37"/>
      <c r="H15" s="37"/>
      <c r="I15" s="146" t="s">
        <v>28</v>
      </c>
      <c r="J15" s="145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41" t="s">
        <v>29</v>
      </c>
      <c r="E17" s="37"/>
      <c r="F17" s="37"/>
      <c r="G17" s="37"/>
      <c r="H17" s="37"/>
      <c r="I17" s="146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5"/>
      <c r="G18" s="145"/>
      <c r="H18" s="145"/>
      <c r="I18" s="146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41" t="s">
        <v>31</v>
      </c>
      <c r="E20" s="37"/>
      <c r="F20" s="37"/>
      <c r="G20" s="37"/>
      <c r="H20" s="37"/>
      <c r="I20" s="146" t="s">
        <v>26</v>
      </c>
      <c r="J20" s="145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5" t="str">
        <f>IF('Rekapitulace stavby'!E17="","",'Rekapitulace stavby'!E17)</f>
        <v>ATRIS s.r.o.</v>
      </c>
      <c r="F21" s="37"/>
      <c r="G21" s="37"/>
      <c r="H21" s="37"/>
      <c r="I21" s="146" t="s">
        <v>28</v>
      </c>
      <c r="J21" s="145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41" t="s">
        <v>34</v>
      </c>
      <c r="E23" s="37"/>
      <c r="F23" s="37"/>
      <c r="G23" s="37"/>
      <c r="H23" s="37"/>
      <c r="I23" s="146" t="s">
        <v>26</v>
      </c>
      <c r="J23" s="145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5" t="str">
        <f>IF('Rekapitulace stavby'!E20="","",'Rekapitulace stavby'!E20)</f>
        <v>Barbora Kyšková</v>
      </c>
      <c r="F24" s="37"/>
      <c r="G24" s="37"/>
      <c r="H24" s="37"/>
      <c r="I24" s="146" t="s">
        <v>28</v>
      </c>
      <c r="J24" s="145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41" t="s">
        <v>36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55" t="s">
        <v>37</v>
      </c>
      <c r="E30" s="37"/>
      <c r="F30" s="37"/>
      <c r="G30" s="37"/>
      <c r="H30" s="37"/>
      <c r="I30" s="143"/>
      <c r="J30" s="156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7" t="s">
        <v>39</v>
      </c>
      <c r="G32" s="37"/>
      <c r="H32" s="37"/>
      <c r="I32" s="158" t="s">
        <v>38</v>
      </c>
      <c r="J32" s="157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9" t="s">
        <v>41</v>
      </c>
      <c r="E33" s="141" t="s">
        <v>42</v>
      </c>
      <c r="F33" s="160">
        <f>ROUND((SUM(BE122:BE223)),  2)</f>
        <v>0</v>
      </c>
      <c r="G33" s="37"/>
      <c r="H33" s="37"/>
      <c r="I33" s="161">
        <v>0.20999999999999999</v>
      </c>
      <c r="J33" s="160">
        <f>ROUND(((SUM(BE122:BE223))*I33),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41" t="s">
        <v>43</v>
      </c>
      <c r="F34" s="160">
        <f>ROUND((SUM(BF122:BF223)),  2)</f>
        <v>0</v>
      </c>
      <c r="G34" s="37"/>
      <c r="H34" s="37"/>
      <c r="I34" s="161">
        <v>0.14999999999999999</v>
      </c>
      <c r="J34" s="160">
        <f>ROUND(((SUM(BF122:BF223))*I34),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44</v>
      </c>
      <c r="F35" s="160">
        <f>ROUND((SUM(BG122:BG223)),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45</v>
      </c>
      <c r="F36" s="160">
        <f>ROUND((SUM(BH122:BH223)),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46</v>
      </c>
      <c r="F37" s="160">
        <f>ROUND((SUM(BI122:BI223)),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62"/>
      <c r="D39" s="163" t="s">
        <v>47</v>
      </c>
      <c r="E39" s="164"/>
      <c r="F39" s="164"/>
      <c r="G39" s="165" t="s">
        <v>48</v>
      </c>
      <c r="H39" s="166" t="s">
        <v>49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I41" s="135"/>
      <c r="L41" s="19"/>
    </row>
    <row r="42" hidden="1" s="1" customFormat="1" ht="14.4" customHeight="1">
      <c r="B42" s="19"/>
      <c r="I42" s="135"/>
      <c r="L42" s="19"/>
    </row>
    <row r="43" hidden="1" s="1" customFormat="1" ht="14.4" customHeight="1">
      <c r="B43" s="19"/>
      <c r="I43" s="135"/>
      <c r="L43" s="19"/>
    </row>
    <row r="44" hidden="1" s="1" customFormat="1" ht="14.4" customHeight="1">
      <c r="B44" s="19"/>
      <c r="I44" s="135"/>
      <c r="L44" s="19"/>
    </row>
    <row r="45" hidden="1" s="1" customFormat="1" ht="14.4" customHeight="1">
      <c r="B45" s="19"/>
      <c r="I45" s="135"/>
      <c r="L45" s="19"/>
    </row>
    <row r="46" hidden="1" s="1" customFormat="1" ht="14.4" customHeight="1">
      <c r="B46" s="19"/>
      <c r="I46" s="135"/>
      <c r="L46" s="19"/>
    </row>
    <row r="47" hidden="1" s="1" customFormat="1" ht="14.4" customHeight="1">
      <c r="B47" s="19"/>
      <c r="I47" s="135"/>
      <c r="L47" s="19"/>
    </row>
    <row r="48" hidden="1" s="1" customFormat="1" ht="14.4" customHeight="1">
      <c r="B48" s="19"/>
      <c r="I48" s="135"/>
      <c r="L48" s="19"/>
    </row>
    <row r="49" hidden="1" s="1" customFormat="1" ht="14.4" customHeight="1">
      <c r="B49" s="19"/>
      <c r="I49" s="135"/>
      <c r="L49" s="19"/>
    </row>
    <row r="50" hidden="1" s="2" customFormat="1" ht="14.4" customHeight="1">
      <c r="B50" s="62"/>
      <c r="D50" s="170" t="s">
        <v>50</v>
      </c>
      <c r="E50" s="171"/>
      <c r="F50" s="171"/>
      <c r="G50" s="170" t="s">
        <v>51</v>
      </c>
      <c r="H50" s="171"/>
      <c r="I50" s="172"/>
      <c r="J50" s="171"/>
      <c r="K50" s="171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52</v>
      </c>
      <c r="E61" s="174"/>
      <c r="F61" s="175" t="s">
        <v>53</v>
      </c>
      <c r="G61" s="173" t="s">
        <v>52</v>
      </c>
      <c r="H61" s="174"/>
      <c r="I61" s="176"/>
      <c r="J61" s="177" t="s">
        <v>53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0" t="s">
        <v>54</v>
      </c>
      <c r="E65" s="178"/>
      <c r="F65" s="178"/>
      <c r="G65" s="170" t="s">
        <v>55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52</v>
      </c>
      <c r="E76" s="174"/>
      <c r="F76" s="175" t="s">
        <v>53</v>
      </c>
      <c r="G76" s="173" t="s">
        <v>52</v>
      </c>
      <c r="H76" s="174"/>
      <c r="I76" s="176"/>
      <c r="J76" s="177" t="s">
        <v>53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118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Rekostrukce a vybavení odborných učeben na ZŠ Družba - stavba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004 - Elektroinstalace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 xml:space="preserve"> </v>
      </c>
      <c r="G89" s="39"/>
      <c r="H89" s="39"/>
      <c r="I89" s="146" t="s">
        <v>23</v>
      </c>
      <c r="J89" s="78" t="str">
        <f>IF(J12="","",J12)</f>
        <v>28. 2. 2019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Statutární město Karviná</v>
      </c>
      <c r="G91" s="39"/>
      <c r="H91" s="39"/>
      <c r="I91" s="146" t="s">
        <v>31</v>
      </c>
      <c r="J91" s="35" t="str">
        <f>E21</f>
        <v>ATRIS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146" t="s">
        <v>34</v>
      </c>
      <c r="J92" s="35" t="str">
        <f>E24</f>
        <v>Barbora Kyšková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119</v>
      </c>
      <c r="D94" s="188"/>
      <c r="E94" s="188"/>
      <c r="F94" s="188"/>
      <c r="G94" s="188"/>
      <c r="H94" s="188"/>
      <c r="I94" s="189"/>
      <c r="J94" s="190" t="s">
        <v>120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121</v>
      </c>
      <c r="D96" s="39"/>
      <c r="E96" s="39"/>
      <c r="F96" s="39"/>
      <c r="G96" s="39"/>
      <c r="H96" s="39"/>
      <c r="I96" s="143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122</v>
      </c>
    </row>
    <row r="97" s="9" customFormat="1" ht="24.96" customHeight="1">
      <c r="A97" s="9"/>
      <c r="B97" s="192"/>
      <c r="C97" s="193"/>
      <c r="D97" s="194" t="s">
        <v>1073</v>
      </c>
      <c r="E97" s="195"/>
      <c r="F97" s="195"/>
      <c r="G97" s="195"/>
      <c r="H97" s="195"/>
      <c r="I97" s="196"/>
      <c r="J97" s="197">
        <f>J123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92"/>
      <c r="C98" s="193"/>
      <c r="D98" s="194" t="s">
        <v>1074</v>
      </c>
      <c r="E98" s="195"/>
      <c r="F98" s="195"/>
      <c r="G98" s="195"/>
      <c r="H98" s="195"/>
      <c r="I98" s="196"/>
      <c r="J98" s="197">
        <f>J159</f>
        <v>0</v>
      </c>
      <c r="K98" s="193"/>
      <c r="L98" s="198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92"/>
      <c r="C99" s="193"/>
      <c r="D99" s="194" t="s">
        <v>1075</v>
      </c>
      <c r="E99" s="195"/>
      <c r="F99" s="195"/>
      <c r="G99" s="195"/>
      <c r="H99" s="195"/>
      <c r="I99" s="196"/>
      <c r="J99" s="197">
        <f>J162</f>
        <v>0</v>
      </c>
      <c r="K99" s="193"/>
      <c r="L99" s="19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2"/>
      <c r="C100" s="193"/>
      <c r="D100" s="194" t="s">
        <v>1076</v>
      </c>
      <c r="E100" s="195"/>
      <c r="F100" s="195"/>
      <c r="G100" s="195"/>
      <c r="H100" s="195"/>
      <c r="I100" s="196"/>
      <c r="J100" s="197">
        <f>J171</f>
        <v>0</v>
      </c>
      <c r="K100" s="193"/>
      <c r="L100" s="198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92"/>
      <c r="C101" s="193"/>
      <c r="D101" s="194" t="s">
        <v>1077</v>
      </c>
      <c r="E101" s="195"/>
      <c r="F101" s="195"/>
      <c r="G101" s="195"/>
      <c r="H101" s="195"/>
      <c r="I101" s="196"/>
      <c r="J101" s="197">
        <f>J207</f>
        <v>0</v>
      </c>
      <c r="K101" s="193"/>
      <c r="L101" s="19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2"/>
      <c r="C102" s="193"/>
      <c r="D102" s="194" t="s">
        <v>1078</v>
      </c>
      <c r="E102" s="195"/>
      <c r="F102" s="195"/>
      <c r="G102" s="195"/>
      <c r="H102" s="195"/>
      <c r="I102" s="196"/>
      <c r="J102" s="197">
        <f>J214</f>
        <v>0</v>
      </c>
      <c r="K102" s="193"/>
      <c r="L102" s="198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143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182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185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143</v>
      </c>
      <c r="D109" s="39"/>
      <c r="E109" s="39"/>
      <c r="F109" s="39"/>
      <c r="G109" s="39"/>
      <c r="H109" s="39"/>
      <c r="I109" s="143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143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143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86" t="str">
        <f>E7</f>
        <v>Rekostrukce a vybavení odborných učeben na ZŠ Družba - stavba</v>
      </c>
      <c r="F112" s="31"/>
      <c r="G112" s="31"/>
      <c r="H112" s="31"/>
      <c r="I112" s="143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116</v>
      </c>
      <c r="D113" s="39"/>
      <c r="E113" s="39"/>
      <c r="F113" s="39"/>
      <c r="G113" s="39"/>
      <c r="H113" s="39"/>
      <c r="I113" s="143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004 - Elektroinstalace</v>
      </c>
      <c r="F114" s="39"/>
      <c r="G114" s="39"/>
      <c r="H114" s="39"/>
      <c r="I114" s="143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143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21</v>
      </c>
      <c r="D116" s="39"/>
      <c r="E116" s="39"/>
      <c r="F116" s="26" t="str">
        <f>F12</f>
        <v xml:space="preserve"> </v>
      </c>
      <c r="G116" s="39"/>
      <c r="H116" s="39"/>
      <c r="I116" s="146" t="s">
        <v>23</v>
      </c>
      <c r="J116" s="78" t="str">
        <f>IF(J12="","",J12)</f>
        <v>28. 2. 2019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143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25</v>
      </c>
      <c r="D118" s="39"/>
      <c r="E118" s="39"/>
      <c r="F118" s="26" t="str">
        <f>E15</f>
        <v>Statutární město Karviná</v>
      </c>
      <c r="G118" s="39"/>
      <c r="H118" s="39"/>
      <c r="I118" s="146" t="s">
        <v>31</v>
      </c>
      <c r="J118" s="35" t="str">
        <f>E21</f>
        <v>ATRIS s.r.o.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29</v>
      </c>
      <c r="D119" s="39"/>
      <c r="E119" s="39"/>
      <c r="F119" s="26" t="str">
        <f>IF(E18="","",E18)</f>
        <v>Vyplň údaj</v>
      </c>
      <c r="G119" s="39"/>
      <c r="H119" s="39"/>
      <c r="I119" s="146" t="s">
        <v>34</v>
      </c>
      <c r="J119" s="35" t="str">
        <f>E24</f>
        <v>Barbora Kyšková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143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206"/>
      <c r="B121" s="207"/>
      <c r="C121" s="208" t="s">
        <v>144</v>
      </c>
      <c r="D121" s="209" t="s">
        <v>62</v>
      </c>
      <c r="E121" s="209" t="s">
        <v>58</v>
      </c>
      <c r="F121" s="209" t="s">
        <v>59</v>
      </c>
      <c r="G121" s="209" t="s">
        <v>145</v>
      </c>
      <c r="H121" s="209" t="s">
        <v>146</v>
      </c>
      <c r="I121" s="210" t="s">
        <v>147</v>
      </c>
      <c r="J121" s="209" t="s">
        <v>120</v>
      </c>
      <c r="K121" s="211" t="s">
        <v>148</v>
      </c>
      <c r="L121" s="212"/>
      <c r="M121" s="99" t="s">
        <v>1</v>
      </c>
      <c r="N121" s="100" t="s">
        <v>41</v>
      </c>
      <c r="O121" s="100" t="s">
        <v>149</v>
      </c>
      <c r="P121" s="100" t="s">
        <v>150</v>
      </c>
      <c r="Q121" s="100" t="s">
        <v>151</v>
      </c>
      <c r="R121" s="100" t="s">
        <v>152</v>
      </c>
      <c r="S121" s="100" t="s">
        <v>153</v>
      </c>
      <c r="T121" s="101" t="s">
        <v>154</v>
      </c>
      <c r="U121" s="206"/>
      <c r="V121" s="206"/>
      <c r="W121" s="206"/>
      <c r="X121" s="206"/>
      <c r="Y121" s="206"/>
      <c r="Z121" s="206"/>
      <c r="AA121" s="206"/>
      <c r="AB121" s="206"/>
      <c r="AC121" s="206"/>
      <c r="AD121" s="206"/>
      <c r="AE121" s="206"/>
    </row>
    <row r="122" s="2" customFormat="1" ht="22.8" customHeight="1">
      <c r="A122" s="37"/>
      <c r="B122" s="38"/>
      <c r="C122" s="106" t="s">
        <v>155</v>
      </c>
      <c r="D122" s="39"/>
      <c r="E122" s="39"/>
      <c r="F122" s="39"/>
      <c r="G122" s="39"/>
      <c r="H122" s="39"/>
      <c r="I122" s="143"/>
      <c r="J122" s="213">
        <f>BK122</f>
        <v>0</v>
      </c>
      <c r="K122" s="39"/>
      <c r="L122" s="43"/>
      <c r="M122" s="102"/>
      <c r="N122" s="214"/>
      <c r="O122" s="103"/>
      <c r="P122" s="215">
        <f>P123+P159+P162+P171+P207+P214</f>
        <v>0</v>
      </c>
      <c r="Q122" s="103"/>
      <c r="R122" s="215">
        <f>R123+R159+R162+R171+R207+R214</f>
        <v>0</v>
      </c>
      <c r="S122" s="103"/>
      <c r="T122" s="216">
        <f>T123+T159+T162+T171+T207+T214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76</v>
      </c>
      <c r="AU122" s="16" t="s">
        <v>122</v>
      </c>
      <c r="BK122" s="217">
        <f>BK123+BK159+BK162+BK171+BK207+BK214</f>
        <v>0</v>
      </c>
    </row>
    <row r="123" s="12" customFormat="1" ht="25.92" customHeight="1">
      <c r="A123" s="12"/>
      <c r="B123" s="218"/>
      <c r="C123" s="219"/>
      <c r="D123" s="220" t="s">
        <v>76</v>
      </c>
      <c r="E123" s="221" t="s">
        <v>1034</v>
      </c>
      <c r="F123" s="221" t="s">
        <v>1079</v>
      </c>
      <c r="G123" s="219"/>
      <c r="H123" s="219"/>
      <c r="I123" s="222"/>
      <c r="J123" s="223">
        <f>BK123</f>
        <v>0</v>
      </c>
      <c r="K123" s="219"/>
      <c r="L123" s="224"/>
      <c r="M123" s="225"/>
      <c r="N123" s="226"/>
      <c r="O123" s="226"/>
      <c r="P123" s="227">
        <f>SUM(P124:P158)</f>
        <v>0</v>
      </c>
      <c r="Q123" s="226"/>
      <c r="R123" s="227">
        <f>SUM(R124:R158)</f>
        <v>0</v>
      </c>
      <c r="S123" s="226"/>
      <c r="T123" s="228">
        <f>SUM(T124:T158)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9" t="s">
        <v>85</v>
      </c>
      <c r="AT123" s="230" t="s">
        <v>76</v>
      </c>
      <c r="AU123" s="230" t="s">
        <v>77</v>
      </c>
      <c r="AY123" s="229" t="s">
        <v>158</v>
      </c>
      <c r="BK123" s="231">
        <f>SUM(BK124:BK158)</f>
        <v>0</v>
      </c>
    </row>
    <row r="124" s="2" customFormat="1" ht="16.5" customHeight="1">
      <c r="A124" s="37"/>
      <c r="B124" s="38"/>
      <c r="C124" s="234" t="s">
        <v>85</v>
      </c>
      <c r="D124" s="234" t="s">
        <v>160</v>
      </c>
      <c r="E124" s="235" t="s">
        <v>1080</v>
      </c>
      <c r="F124" s="236" t="s">
        <v>1081</v>
      </c>
      <c r="G124" s="237" t="s">
        <v>185</v>
      </c>
      <c r="H124" s="238">
        <v>100</v>
      </c>
      <c r="I124" s="239"/>
      <c r="J124" s="240">
        <f>ROUND(I124*H124,2)</f>
        <v>0</v>
      </c>
      <c r="K124" s="236" t="s">
        <v>1</v>
      </c>
      <c r="L124" s="43"/>
      <c r="M124" s="241" t="s">
        <v>1</v>
      </c>
      <c r="N124" s="242" t="s">
        <v>42</v>
      </c>
      <c r="O124" s="90"/>
      <c r="P124" s="243">
        <f>O124*H124</f>
        <v>0</v>
      </c>
      <c r="Q124" s="243">
        <v>0</v>
      </c>
      <c r="R124" s="243">
        <f>Q124*H124</f>
        <v>0</v>
      </c>
      <c r="S124" s="243">
        <v>0</v>
      </c>
      <c r="T124" s="244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45" t="s">
        <v>165</v>
      </c>
      <c r="AT124" s="245" t="s">
        <v>160</v>
      </c>
      <c r="AU124" s="245" t="s">
        <v>85</v>
      </c>
      <c r="AY124" s="16" t="s">
        <v>158</v>
      </c>
      <c r="BE124" s="246">
        <f>IF(N124="základní",J124,0)</f>
        <v>0</v>
      </c>
      <c r="BF124" s="246">
        <f>IF(N124="snížená",J124,0)</f>
        <v>0</v>
      </c>
      <c r="BG124" s="246">
        <f>IF(N124="zákl. přenesená",J124,0)</f>
        <v>0</v>
      </c>
      <c r="BH124" s="246">
        <f>IF(N124="sníž. přenesená",J124,0)</f>
        <v>0</v>
      </c>
      <c r="BI124" s="246">
        <f>IF(N124="nulová",J124,0)</f>
        <v>0</v>
      </c>
      <c r="BJ124" s="16" t="s">
        <v>85</v>
      </c>
      <c r="BK124" s="246">
        <f>ROUND(I124*H124,2)</f>
        <v>0</v>
      </c>
      <c r="BL124" s="16" t="s">
        <v>165</v>
      </c>
      <c r="BM124" s="245" t="s">
        <v>87</v>
      </c>
    </row>
    <row r="125" s="2" customFormat="1" ht="16.5" customHeight="1">
      <c r="A125" s="37"/>
      <c r="B125" s="38"/>
      <c r="C125" s="234" t="s">
        <v>87</v>
      </c>
      <c r="D125" s="234" t="s">
        <v>160</v>
      </c>
      <c r="E125" s="235" t="s">
        <v>1082</v>
      </c>
      <c r="F125" s="236" t="s">
        <v>1083</v>
      </c>
      <c r="G125" s="237" t="s">
        <v>185</v>
      </c>
      <c r="H125" s="238">
        <v>20</v>
      </c>
      <c r="I125" s="239"/>
      <c r="J125" s="240">
        <f>ROUND(I125*H125,2)</f>
        <v>0</v>
      </c>
      <c r="K125" s="236" t="s">
        <v>1</v>
      </c>
      <c r="L125" s="43"/>
      <c r="M125" s="241" t="s">
        <v>1</v>
      </c>
      <c r="N125" s="242" t="s">
        <v>42</v>
      </c>
      <c r="O125" s="90"/>
      <c r="P125" s="243">
        <f>O125*H125</f>
        <v>0</v>
      </c>
      <c r="Q125" s="243">
        <v>0</v>
      </c>
      <c r="R125" s="243">
        <f>Q125*H125</f>
        <v>0</v>
      </c>
      <c r="S125" s="243">
        <v>0</v>
      </c>
      <c r="T125" s="244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45" t="s">
        <v>165</v>
      </c>
      <c r="AT125" s="245" t="s">
        <v>160</v>
      </c>
      <c r="AU125" s="245" t="s">
        <v>85</v>
      </c>
      <c r="AY125" s="16" t="s">
        <v>158</v>
      </c>
      <c r="BE125" s="246">
        <f>IF(N125="základní",J125,0)</f>
        <v>0</v>
      </c>
      <c r="BF125" s="246">
        <f>IF(N125="snížená",J125,0)</f>
        <v>0</v>
      </c>
      <c r="BG125" s="246">
        <f>IF(N125="zákl. přenesená",J125,0)</f>
        <v>0</v>
      </c>
      <c r="BH125" s="246">
        <f>IF(N125="sníž. přenesená",J125,0)</f>
        <v>0</v>
      </c>
      <c r="BI125" s="246">
        <f>IF(N125="nulová",J125,0)</f>
        <v>0</v>
      </c>
      <c r="BJ125" s="16" t="s">
        <v>85</v>
      </c>
      <c r="BK125" s="246">
        <f>ROUND(I125*H125,2)</f>
        <v>0</v>
      </c>
      <c r="BL125" s="16" t="s">
        <v>165</v>
      </c>
      <c r="BM125" s="245" t="s">
        <v>165</v>
      </c>
    </row>
    <row r="126" s="2" customFormat="1" ht="16.5" customHeight="1">
      <c r="A126" s="37"/>
      <c r="B126" s="38"/>
      <c r="C126" s="234" t="s">
        <v>172</v>
      </c>
      <c r="D126" s="234" t="s">
        <v>160</v>
      </c>
      <c r="E126" s="235" t="s">
        <v>1084</v>
      </c>
      <c r="F126" s="236" t="s">
        <v>1085</v>
      </c>
      <c r="G126" s="237" t="s">
        <v>1038</v>
      </c>
      <c r="H126" s="238">
        <v>25</v>
      </c>
      <c r="I126" s="239"/>
      <c r="J126" s="240">
        <f>ROUND(I126*H126,2)</f>
        <v>0</v>
      </c>
      <c r="K126" s="236" t="s">
        <v>1</v>
      </c>
      <c r="L126" s="43"/>
      <c r="M126" s="241" t="s">
        <v>1</v>
      </c>
      <c r="N126" s="242" t="s">
        <v>42</v>
      </c>
      <c r="O126" s="90"/>
      <c r="P126" s="243">
        <f>O126*H126</f>
        <v>0</v>
      </c>
      <c r="Q126" s="243">
        <v>0</v>
      </c>
      <c r="R126" s="243">
        <f>Q126*H126</f>
        <v>0</v>
      </c>
      <c r="S126" s="243">
        <v>0</v>
      </c>
      <c r="T126" s="244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45" t="s">
        <v>165</v>
      </c>
      <c r="AT126" s="245" t="s">
        <v>160</v>
      </c>
      <c r="AU126" s="245" t="s">
        <v>85</v>
      </c>
      <c r="AY126" s="16" t="s">
        <v>158</v>
      </c>
      <c r="BE126" s="246">
        <f>IF(N126="základní",J126,0)</f>
        <v>0</v>
      </c>
      <c r="BF126" s="246">
        <f>IF(N126="snížená",J126,0)</f>
        <v>0</v>
      </c>
      <c r="BG126" s="246">
        <f>IF(N126="zákl. přenesená",J126,0)</f>
        <v>0</v>
      </c>
      <c r="BH126" s="246">
        <f>IF(N126="sníž. přenesená",J126,0)</f>
        <v>0</v>
      </c>
      <c r="BI126" s="246">
        <f>IF(N126="nulová",J126,0)</f>
        <v>0</v>
      </c>
      <c r="BJ126" s="16" t="s">
        <v>85</v>
      </c>
      <c r="BK126" s="246">
        <f>ROUND(I126*H126,2)</f>
        <v>0</v>
      </c>
      <c r="BL126" s="16" t="s">
        <v>165</v>
      </c>
      <c r="BM126" s="245" t="s">
        <v>188</v>
      </c>
    </row>
    <row r="127" s="2" customFormat="1" ht="16.5" customHeight="1">
      <c r="A127" s="37"/>
      <c r="B127" s="38"/>
      <c r="C127" s="234" t="s">
        <v>165</v>
      </c>
      <c r="D127" s="234" t="s">
        <v>160</v>
      </c>
      <c r="E127" s="235" t="s">
        <v>1086</v>
      </c>
      <c r="F127" s="236" t="s">
        <v>1087</v>
      </c>
      <c r="G127" s="237" t="s">
        <v>1038</v>
      </c>
      <c r="H127" s="238">
        <v>12</v>
      </c>
      <c r="I127" s="239"/>
      <c r="J127" s="240">
        <f>ROUND(I127*H127,2)</f>
        <v>0</v>
      </c>
      <c r="K127" s="236" t="s">
        <v>1</v>
      </c>
      <c r="L127" s="43"/>
      <c r="M127" s="241" t="s">
        <v>1</v>
      </c>
      <c r="N127" s="242" t="s">
        <v>42</v>
      </c>
      <c r="O127" s="90"/>
      <c r="P127" s="243">
        <f>O127*H127</f>
        <v>0</v>
      </c>
      <c r="Q127" s="243">
        <v>0</v>
      </c>
      <c r="R127" s="243">
        <f>Q127*H127</f>
        <v>0</v>
      </c>
      <c r="S127" s="243">
        <v>0</v>
      </c>
      <c r="T127" s="244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45" t="s">
        <v>165</v>
      </c>
      <c r="AT127" s="245" t="s">
        <v>160</v>
      </c>
      <c r="AU127" s="245" t="s">
        <v>85</v>
      </c>
      <c r="AY127" s="16" t="s">
        <v>158</v>
      </c>
      <c r="BE127" s="246">
        <f>IF(N127="základní",J127,0)</f>
        <v>0</v>
      </c>
      <c r="BF127" s="246">
        <f>IF(N127="snížená",J127,0)</f>
        <v>0</v>
      </c>
      <c r="BG127" s="246">
        <f>IF(N127="zákl. přenesená",J127,0)</f>
        <v>0</v>
      </c>
      <c r="BH127" s="246">
        <f>IF(N127="sníž. přenesená",J127,0)</f>
        <v>0</v>
      </c>
      <c r="BI127" s="246">
        <f>IF(N127="nulová",J127,0)</f>
        <v>0</v>
      </c>
      <c r="BJ127" s="16" t="s">
        <v>85</v>
      </c>
      <c r="BK127" s="246">
        <f>ROUND(I127*H127,2)</f>
        <v>0</v>
      </c>
      <c r="BL127" s="16" t="s">
        <v>165</v>
      </c>
      <c r="BM127" s="245" t="s">
        <v>193</v>
      </c>
    </row>
    <row r="128" s="2" customFormat="1" ht="16.5" customHeight="1">
      <c r="A128" s="37"/>
      <c r="B128" s="38"/>
      <c r="C128" s="234" t="s">
        <v>182</v>
      </c>
      <c r="D128" s="234" t="s">
        <v>160</v>
      </c>
      <c r="E128" s="235" t="s">
        <v>1088</v>
      </c>
      <c r="F128" s="236" t="s">
        <v>1089</v>
      </c>
      <c r="G128" s="237" t="s">
        <v>1038</v>
      </c>
      <c r="H128" s="238">
        <v>42</v>
      </c>
      <c r="I128" s="239"/>
      <c r="J128" s="240">
        <f>ROUND(I128*H128,2)</f>
        <v>0</v>
      </c>
      <c r="K128" s="236" t="s">
        <v>1</v>
      </c>
      <c r="L128" s="43"/>
      <c r="M128" s="241" t="s">
        <v>1</v>
      </c>
      <c r="N128" s="242" t="s">
        <v>42</v>
      </c>
      <c r="O128" s="90"/>
      <c r="P128" s="243">
        <f>O128*H128</f>
        <v>0</v>
      </c>
      <c r="Q128" s="243">
        <v>0</v>
      </c>
      <c r="R128" s="243">
        <f>Q128*H128</f>
        <v>0</v>
      </c>
      <c r="S128" s="243">
        <v>0</v>
      </c>
      <c r="T128" s="244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45" t="s">
        <v>165</v>
      </c>
      <c r="AT128" s="245" t="s">
        <v>160</v>
      </c>
      <c r="AU128" s="245" t="s">
        <v>85</v>
      </c>
      <c r="AY128" s="16" t="s">
        <v>158</v>
      </c>
      <c r="BE128" s="246">
        <f>IF(N128="základní",J128,0)</f>
        <v>0</v>
      </c>
      <c r="BF128" s="246">
        <f>IF(N128="snížená",J128,0)</f>
        <v>0</v>
      </c>
      <c r="BG128" s="246">
        <f>IF(N128="zákl. přenesená",J128,0)</f>
        <v>0</v>
      </c>
      <c r="BH128" s="246">
        <f>IF(N128="sníž. přenesená",J128,0)</f>
        <v>0</v>
      </c>
      <c r="BI128" s="246">
        <f>IF(N128="nulová",J128,0)</f>
        <v>0</v>
      </c>
      <c r="BJ128" s="16" t="s">
        <v>85</v>
      </c>
      <c r="BK128" s="246">
        <f>ROUND(I128*H128,2)</f>
        <v>0</v>
      </c>
      <c r="BL128" s="16" t="s">
        <v>165</v>
      </c>
      <c r="BM128" s="245" t="s">
        <v>209</v>
      </c>
    </row>
    <row r="129" s="2" customFormat="1" ht="16.5" customHeight="1">
      <c r="A129" s="37"/>
      <c r="B129" s="38"/>
      <c r="C129" s="234" t="s">
        <v>188</v>
      </c>
      <c r="D129" s="234" t="s">
        <v>160</v>
      </c>
      <c r="E129" s="235" t="s">
        <v>1090</v>
      </c>
      <c r="F129" s="236" t="s">
        <v>1091</v>
      </c>
      <c r="G129" s="237" t="s">
        <v>1038</v>
      </c>
      <c r="H129" s="238">
        <v>9</v>
      </c>
      <c r="I129" s="239"/>
      <c r="J129" s="240">
        <f>ROUND(I129*H129,2)</f>
        <v>0</v>
      </c>
      <c r="K129" s="236" t="s">
        <v>1</v>
      </c>
      <c r="L129" s="43"/>
      <c r="M129" s="241" t="s">
        <v>1</v>
      </c>
      <c r="N129" s="242" t="s">
        <v>42</v>
      </c>
      <c r="O129" s="90"/>
      <c r="P129" s="243">
        <f>O129*H129</f>
        <v>0</v>
      </c>
      <c r="Q129" s="243">
        <v>0</v>
      </c>
      <c r="R129" s="243">
        <f>Q129*H129</f>
        <v>0</v>
      </c>
      <c r="S129" s="243">
        <v>0</v>
      </c>
      <c r="T129" s="244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45" t="s">
        <v>165</v>
      </c>
      <c r="AT129" s="245" t="s">
        <v>160</v>
      </c>
      <c r="AU129" s="245" t="s">
        <v>85</v>
      </c>
      <c r="AY129" s="16" t="s">
        <v>158</v>
      </c>
      <c r="BE129" s="246">
        <f>IF(N129="základní",J129,0)</f>
        <v>0</v>
      </c>
      <c r="BF129" s="246">
        <f>IF(N129="snížená",J129,0)</f>
        <v>0</v>
      </c>
      <c r="BG129" s="246">
        <f>IF(N129="zákl. přenesená",J129,0)</f>
        <v>0</v>
      </c>
      <c r="BH129" s="246">
        <f>IF(N129="sníž. přenesená",J129,0)</f>
        <v>0</v>
      </c>
      <c r="BI129" s="246">
        <f>IF(N129="nulová",J129,0)</f>
        <v>0</v>
      </c>
      <c r="BJ129" s="16" t="s">
        <v>85</v>
      </c>
      <c r="BK129" s="246">
        <f>ROUND(I129*H129,2)</f>
        <v>0</v>
      </c>
      <c r="BL129" s="16" t="s">
        <v>165</v>
      </c>
      <c r="BM129" s="245" t="s">
        <v>219</v>
      </c>
    </row>
    <row r="130" s="2" customFormat="1" ht="16.5" customHeight="1">
      <c r="A130" s="37"/>
      <c r="B130" s="38"/>
      <c r="C130" s="234" t="s">
        <v>195</v>
      </c>
      <c r="D130" s="234" t="s">
        <v>160</v>
      </c>
      <c r="E130" s="235" t="s">
        <v>1092</v>
      </c>
      <c r="F130" s="236" t="s">
        <v>1093</v>
      </c>
      <c r="G130" s="237" t="s">
        <v>1038</v>
      </c>
      <c r="H130" s="238">
        <v>2</v>
      </c>
      <c r="I130" s="239"/>
      <c r="J130" s="240">
        <f>ROUND(I130*H130,2)</f>
        <v>0</v>
      </c>
      <c r="K130" s="236" t="s">
        <v>1</v>
      </c>
      <c r="L130" s="43"/>
      <c r="M130" s="241" t="s">
        <v>1</v>
      </c>
      <c r="N130" s="242" t="s">
        <v>42</v>
      </c>
      <c r="O130" s="90"/>
      <c r="P130" s="243">
        <f>O130*H130</f>
        <v>0</v>
      </c>
      <c r="Q130" s="243">
        <v>0</v>
      </c>
      <c r="R130" s="243">
        <f>Q130*H130</f>
        <v>0</v>
      </c>
      <c r="S130" s="243">
        <v>0</v>
      </c>
      <c r="T130" s="244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45" t="s">
        <v>165</v>
      </c>
      <c r="AT130" s="245" t="s">
        <v>160</v>
      </c>
      <c r="AU130" s="245" t="s">
        <v>85</v>
      </c>
      <c r="AY130" s="16" t="s">
        <v>158</v>
      </c>
      <c r="BE130" s="246">
        <f>IF(N130="základní",J130,0)</f>
        <v>0</v>
      </c>
      <c r="BF130" s="246">
        <f>IF(N130="snížená",J130,0)</f>
        <v>0</v>
      </c>
      <c r="BG130" s="246">
        <f>IF(N130="zákl. přenesená",J130,0)</f>
        <v>0</v>
      </c>
      <c r="BH130" s="246">
        <f>IF(N130="sníž. přenesená",J130,0)</f>
        <v>0</v>
      </c>
      <c r="BI130" s="246">
        <f>IF(N130="nulová",J130,0)</f>
        <v>0</v>
      </c>
      <c r="BJ130" s="16" t="s">
        <v>85</v>
      </c>
      <c r="BK130" s="246">
        <f>ROUND(I130*H130,2)</f>
        <v>0</v>
      </c>
      <c r="BL130" s="16" t="s">
        <v>165</v>
      </c>
      <c r="BM130" s="245" t="s">
        <v>228</v>
      </c>
    </row>
    <row r="131" s="2" customFormat="1" ht="16.5" customHeight="1">
      <c r="A131" s="37"/>
      <c r="B131" s="38"/>
      <c r="C131" s="234" t="s">
        <v>193</v>
      </c>
      <c r="D131" s="234" t="s">
        <v>160</v>
      </c>
      <c r="E131" s="235" t="s">
        <v>1094</v>
      </c>
      <c r="F131" s="236" t="s">
        <v>1095</v>
      </c>
      <c r="G131" s="237" t="s">
        <v>1038</v>
      </c>
      <c r="H131" s="238">
        <v>1</v>
      </c>
      <c r="I131" s="239"/>
      <c r="J131" s="240">
        <f>ROUND(I131*H131,2)</f>
        <v>0</v>
      </c>
      <c r="K131" s="236" t="s">
        <v>1</v>
      </c>
      <c r="L131" s="43"/>
      <c r="M131" s="241" t="s">
        <v>1</v>
      </c>
      <c r="N131" s="242" t="s">
        <v>42</v>
      </c>
      <c r="O131" s="90"/>
      <c r="P131" s="243">
        <f>O131*H131</f>
        <v>0</v>
      </c>
      <c r="Q131" s="243">
        <v>0</v>
      </c>
      <c r="R131" s="243">
        <f>Q131*H131</f>
        <v>0</v>
      </c>
      <c r="S131" s="243">
        <v>0</v>
      </c>
      <c r="T131" s="244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45" t="s">
        <v>165</v>
      </c>
      <c r="AT131" s="245" t="s">
        <v>160</v>
      </c>
      <c r="AU131" s="245" t="s">
        <v>85</v>
      </c>
      <c r="AY131" s="16" t="s">
        <v>158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16" t="s">
        <v>85</v>
      </c>
      <c r="BK131" s="246">
        <f>ROUND(I131*H131,2)</f>
        <v>0</v>
      </c>
      <c r="BL131" s="16" t="s">
        <v>165</v>
      </c>
      <c r="BM131" s="245" t="s">
        <v>236</v>
      </c>
    </row>
    <row r="132" s="2" customFormat="1" ht="16.5" customHeight="1">
      <c r="A132" s="37"/>
      <c r="B132" s="38"/>
      <c r="C132" s="234" t="s">
        <v>205</v>
      </c>
      <c r="D132" s="234" t="s">
        <v>160</v>
      </c>
      <c r="E132" s="235" t="s">
        <v>1096</v>
      </c>
      <c r="F132" s="236" t="s">
        <v>1097</v>
      </c>
      <c r="G132" s="237" t="s">
        <v>1038</v>
      </c>
      <c r="H132" s="238">
        <v>5</v>
      </c>
      <c r="I132" s="239"/>
      <c r="J132" s="240">
        <f>ROUND(I132*H132,2)</f>
        <v>0</v>
      </c>
      <c r="K132" s="236" t="s">
        <v>1</v>
      </c>
      <c r="L132" s="43"/>
      <c r="M132" s="241" t="s">
        <v>1</v>
      </c>
      <c r="N132" s="242" t="s">
        <v>42</v>
      </c>
      <c r="O132" s="90"/>
      <c r="P132" s="243">
        <f>O132*H132</f>
        <v>0</v>
      </c>
      <c r="Q132" s="243">
        <v>0</v>
      </c>
      <c r="R132" s="243">
        <f>Q132*H132</f>
        <v>0</v>
      </c>
      <c r="S132" s="243">
        <v>0</v>
      </c>
      <c r="T132" s="244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45" t="s">
        <v>165</v>
      </c>
      <c r="AT132" s="245" t="s">
        <v>160</v>
      </c>
      <c r="AU132" s="245" t="s">
        <v>85</v>
      </c>
      <c r="AY132" s="16" t="s">
        <v>158</v>
      </c>
      <c r="BE132" s="246">
        <f>IF(N132="základní",J132,0)</f>
        <v>0</v>
      </c>
      <c r="BF132" s="246">
        <f>IF(N132="snížená",J132,0)</f>
        <v>0</v>
      </c>
      <c r="BG132" s="246">
        <f>IF(N132="zákl. přenesená",J132,0)</f>
        <v>0</v>
      </c>
      <c r="BH132" s="246">
        <f>IF(N132="sníž. přenesená",J132,0)</f>
        <v>0</v>
      </c>
      <c r="BI132" s="246">
        <f>IF(N132="nulová",J132,0)</f>
        <v>0</v>
      </c>
      <c r="BJ132" s="16" t="s">
        <v>85</v>
      </c>
      <c r="BK132" s="246">
        <f>ROUND(I132*H132,2)</f>
        <v>0</v>
      </c>
      <c r="BL132" s="16" t="s">
        <v>165</v>
      </c>
      <c r="BM132" s="245" t="s">
        <v>245</v>
      </c>
    </row>
    <row r="133" s="2" customFormat="1" ht="16.5" customHeight="1">
      <c r="A133" s="37"/>
      <c r="B133" s="38"/>
      <c r="C133" s="234" t="s">
        <v>209</v>
      </c>
      <c r="D133" s="234" t="s">
        <v>160</v>
      </c>
      <c r="E133" s="235" t="s">
        <v>1098</v>
      </c>
      <c r="F133" s="236" t="s">
        <v>1099</v>
      </c>
      <c r="G133" s="237" t="s">
        <v>1038</v>
      </c>
      <c r="H133" s="238">
        <v>1</v>
      </c>
      <c r="I133" s="239"/>
      <c r="J133" s="240">
        <f>ROUND(I133*H133,2)</f>
        <v>0</v>
      </c>
      <c r="K133" s="236" t="s">
        <v>1</v>
      </c>
      <c r="L133" s="43"/>
      <c r="M133" s="241" t="s">
        <v>1</v>
      </c>
      <c r="N133" s="242" t="s">
        <v>42</v>
      </c>
      <c r="O133" s="90"/>
      <c r="P133" s="243">
        <f>O133*H133</f>
        <v>0</v>
      </c>
      <c r="Q133" s="243">
        <v>0</v>
      </c>
      <c r="R133" s="243">
        <f>Q133*H133</f>
        <v>0</v>
      </c>
      <c r="S133" s="243">
        <v>0</v>
      </c>
      <c r="T133" s="244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45" t="s">
        <v>165</v>
      </c>
      <c r="AT133" s="245" t="s">
        <v>160</v>
      </c>
      <c r="AU133" s="245" t="s">
        <v>85</v>
      </c>
      <c r="AY133" s="16" t="s">
        <v>158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16" t="s">
        <v>85</v>
      </c>
      <c r="BK133" s="246">
        <f>ROUND(I133*H133,2)</f>
        <v>0</v>
      </c>
      <c r="BL133" s="16" t="s">
        <v>165</v>
      </c>
      <c r="BM133" s="245" t="s">
        <v>258</v>
      </c>
    </row>
    <row r="134" s="2" customFormat="1" ht="16.5" customHeight="1">
      <c r="A134" s="37"/>
      <c r="B134" s="38"/>
      <c r="C134" s="234" t="s">
        <v>213</v>
      </c>
      <c r="D134" s="234" t="s">
        <v>160</v>
      </c>
      <c r="E134" s="235" t="s">
        <v>1100</v>
      </c>
      <c r="F134" s="236" t="s">
        <v>1101</v>
      </c>
      <c r="G134" s="237" t="s">
        <v>1038</v>
      </c>
      <c r="H134" s="238">
        <v>1</v>
      </c>
      <c r="I134" s="239"/>
      <c r="J134" s="240">
        <f>ROUND(I134*H134,2)</f>
        <v>0</v>
      </c>
      <c r="K134" s="236" t="s">
        <v>1</v>
      </c>
      <c r="L134" s="43"/>
      <c r="M134" s="241" t="s">
        <v>1</v>
      </c>
      <c r="N134" s="242" t="s">
        <v>42</v>
      </c>
      <c r="O134" s="90"/>
      <c r="P134" s="243">
        <f>O134*H134</f>
        <v>0</v>
      </c>
      <c r="Q134" s="243">
        <v>0</v>
      </c>
      <c r="R134" s="243">
        <f>Q134*H134</f>
        <v>0</v>
      </c>
      <c r="S134" s="243">
        <v>0</v>
      </c>
      <c r="T134" s="24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45" t="s">
        <v>165</v>
      </c>
      <c r="AT134" s="245" t="s">
        <v>160</v>
      </c>
      <c r="AU134" s="245" t="s">
        <v>85</v>
      </c>
      <c r="AY134" s="16" t="s">
        <v>158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16" t="s">
        <v>85</v>
      </c>
      <c r="BK134" s="246">
        <f>ROUND(I134*H134,2)</f>
        <v>0</v>
      </c>
      <c r="BL134" s="16" t="s">
        <v>165</v>
      </c>
      <c r="BM134" s="245" t="s">
        <v>268</v>
      </c>
    </row>
    <row r="135" s="2" customFormat="1" ht="16.5" customHeight="1">
      <c r="A135" s="37"/>
      <c r="B135" s="38"/>
      <c r="C135" s="234" t="s">
        <v>219</v>
      </c>
      <c r="D135" s="234" t="s">
        <v>160</v>
      </c>
      <c r="E135" s="235" t="s">
        <v>1102</v>
      </c>
      <c r="F135" s="236" t="s">
        <v>1103</v>
      </c>
      <c r="G135" s="237" t="s">
        <v>1038</v>
      </c>
      <c r="H135" s="238">
        <v>15</v>
      </c>
      <c r="I135" s="239"/>
      <c r="J135" s="240">
        <f>ROUND(I135*H135,2)</f>
        <v>0</v>
      </c>
      <c r="K135" s="236" t="s">
        <v>1</v>
      </c>
      <c r="L135" s="43"/>
      <c r="M135" s="241" t="s">
        <v>1</v>
      </c>
      <c r="N135" s="242" t="s">
        <v>42</v>
      </c>
      <c r="O135" s="90"/>
      <c r="P135" s="243">
        <f>O135*H135</f>
        <v>0</v>
      </c>
      <c r="Q135" s="243">
        <v>0</v>
      </c>
      <c r="R135" s="243">
        <f>Q135*H135</f>
        <v>0</v>
      </c>
      <c r="S135" s="243">
        <v>0</v>
      </c>
      <c r="T135" s="244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45" t="s">
        <v>165</v>
      </c>
      <c r="AT135" s="245" t="s">
        <v>160</v>
      </c>
      <c r="AU135" s="245" t="s">
        <v>85</v>
      </c>
      <c r="AY135" s="16" t="s">
        <v>158</v>
      </c>
      <c r="BE135" s="246">
        <f>IF(N135="základní",J135,0)</f>
        <v>0</v>
      </c>
      <c r="BF135" s="246">
        <f>IF(N135="snížená",J135,0)</f>
        <v>0</v>
      </c>
      <c r="BG135" s="246">
        <f>IF(N135="zákl. přenesená",J135,0)</f>
        <v>0</v>
      </c>
      <c r="BH135" s="246">
        <f>IF(N135="sníž. přenesená",J135,0)</f>
        <v>0</v>
      </c>
      <c r="BI135" s="246">
        <f>IF(N135="nulová",J135,0)</f>
        <v>0</v>
      </c>
      <c r="BJ135" s="16" t="s">
        <v>85</v>
      </c>
      <c r="BK135" s="246">
        <f>ROUND(I135*H135,2)</f>
        <v>0</v>
      </c>
      <c r="BL135" s="16" t="s">
        <v>165</v>
      </c>
      <c r="BM135" s="245" t="s">
        <v>277</v>
      </c>
    </row>
    <row r="136" s="2" customFormat="1" ht="16.5" customHeight="1">
      <c r="A136" s="37"/>
      <c r="B136" s="38"/>
      <c r="C136" s="234" t="s">
        <v>223</v>
      </c>
      <c r="D136" s="234" t="s">
        <v>160</v>
      </c>
      <c r="E136" s="235" t="s">
        <v>1104</v>
      </c>
      <c r="F136" s="236" t="s">
        <v>1105</v>
      </c>
      <c r="G136" s="237" t="s">
        <v>1038</v>
      </c>
      <c r="H136" s="238">
        <v>3</v>
      </c>
      <c r="I136" s="239"/>
      <c r="J136" s="240">
        <f>ROUND(I136*H136,2)</f>
        <v>0</v>
      </c>
      <c r="K136" s="236" t="s">
        <v>1</v>
      </c>
      <c r="L136" s="43"/>
      <c r="M136" s="241" t="s">
        <v>1</v>
      </c>
      <c r="N136" s="242" t="s">
        <v>42</v>
      </c>
      <c r="O136" s="90"/>
      <c r="P136" s="243">
        <f>O136*H136</f>
        <v>0</v>
      </c>
      <c r="Q136" s="243">
        <v>0</v>
      </c>
      <c r="R136" s="243">
        <f>Q136*H136</f>
        <v>0</v>
      </c>
      <c r="S136" s="243">
        <v>0</v>
      </c>
      <c r="T136" s="24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45" t="s">
        <v>165</v>
      </c>
      <c r="AT136" s="245" t="s">
        <v>160</v>
      </c>
      <c r="AU136" s="245" t="s">
        <v>85</v>
      </c>
      <c r="AY136" s="16" t="s">
        <v>158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16" t="s">
        <v>85</v>
      </c>
      <c r="BK136" s="246">
        <f>ROUND(I136*H136,2)</f>
        <v>0</v>
      </c>
      <c r="BL136" s="16" t="s">
        <v>165</v>
      </c>
      <c r="BM136" s="245" t="s">
        <v>287</v>
      </c>
    </row>
    <row r="137" s="2" customFormat="1" ht="16.5" customHeight="1">
      <c r="A137" s="37"/>
      <c r="B137" s="38"/>
      <c r="C137" s="234" t="s">
        <v>228</v>
      </c>
      <c r="D137" s="234" t="s">
        <v>160</v>
      </c>
      <c r="E137" s="235" t="s">
        <v>1106</v>
      </c>
      <c r="F137" s="236" t="s">
        <v>1107</v>
      </c>
      <c r="G137" s="237" t="s">
        <v>1038</v>
      </c>
      <c r="H137" s="238">
        <v>7</v>
      </c>
      <c r="I137" s="239"/>
      <c r="J137" s="240">
        <f>ROUND(I137*H137,2)</f>
        <v>0</v>
      </c>
      <c r="K137" s="236" t="s">
        <v>1</v>
      </c>
      <c r="L137" s="43"/>
      <c r="M137" s="241" t="s">
        <v>1</v>
      </c>
      <c r="N137" s="242" t="s">
        <v>42</v>
      </c>
      <c r="O137" s="90"/>
      <c r="P137" s="243">
        <f>O137*H137</f>
        <v>0</v>
      </c>
      <c r="Q137" s="243">
        <v>0</v>
      </c>
      <c r="R137" s="243">
        <f>Q137*H137</f>
        <v>0</v>
      </c>
      <c r="S137" s="243">
        <v>0</v>
      </c>
      <c r="T137" s="244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45" t="s">
        <v>165</v>
      </c>
      <c r="AT137" s="245" t="s">
        <v>160</v>
      </c>
      <c r="AU137" s="245" t="s">
        <v>85</v>
      </c>
      <c r="AY137" s="16" t="s">
        <v>158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16" t="s">
        <v>85</v>
      </c>
      <c r="BK137" s="246">
        <f>ROUND(I137*H137,2)</f>
        <v>0</v>
      </c>
      <c r="BL137" s="16" t="s">
        <v>165</v>
      </c>
      <c r="BM137" s="245" t="s">
        <v>297</v>
      </c>
    </row>
    <row r="138" s="2" customFormat="1" ht="16.5" customHeight="1">
      <c r="A138" s="37"/>
      <c r="B138" s="38"/>
      <c r="C138" s="234" t="s">
        <v>8</v>
      </c>
      <c r="D138" s="234" t="s">
        <v>160</v>
      </c>
      <c r="E138" s="235" t="s">
        <v>1106</v>
      </c>
      <c r="F138" s="236" t="s">
        <v>1107</v>
      </c>
      <c r="G138" s="237" t="s">
        <v>1038</v>
      </c>
      <c r="H138" s="238">
        <v>3</v>
      </c>
      <c r="I138" s="239"/>
      <c r="J138" s="240">
        <f>ROUND(I138*H138,2)</f>
        <v>0</v>
      </c>
      <c r="K138" s="236" t="s">
        <v>1</v>
      </c>
      <c r="L138" s="43"/>
      <c r="M138" s="241" t="s">
        <v>1</v>
      </c>
      <c r="N138" s="242" t="s">
        <v>42</v>
      </c>
      <c r="O138" s="90"/>
      <c r="P138" s="243">
        <f>O138*H138</f>
        <v>0</v>
      </c>
      <c r="Q138" s="243">
        <v>0</v>
      </c>
      <c r="R138" s="243">
        <f>Q138*H138</f>
        <v>0</v>
      </c>
      <c r="S138" s="243">
        <v>0</v>
      </c>
      <c r="T138" s="244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45" t="s">
        <v>165</v>
      </c>
      <c r="AT138" s="245" t="s">
        <v>160</v>
      </c>
      <c r="AU138" s="245" t="s">
        <v>85</v>
      </c>
      <c r="AY138" s="16" t="s">
        <v>158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16" t="s">
        <v>85</v>
      </c>
      <c r="BK138" s="246">
        <f>ROUND(I138*H138,2)</f>
        <v>0</v>
      </c>
      <c r="BL138" s="16" t="s">
        <v>165</v>
      </c>
      <c r="BM138" s="245" t="s">
        <v>306</v>
      </c>
    </row>
    <row r="139" s="2" customFormat="1" ht="16.5" customHeight="1">
      <c r="A139" s="37"/>
      <c r="B139" s="38"/>
      <c r="C139" s="234" t="s">
        <v>236</v>
      </c>
      <c r="D139" s="234" t="s">
        <v>160</v>
      </c>
      <c r="E139" s="235" t="s">
        <v>1106</v>
      </c>
      <c r="F139" s="236" t="s">
        <v>1107</v>
      </c>
      <c r="G139" s="237" t="s">
        <v>1038</v>
      </c>
      <c r="H139" s="238">
        <v>1</v>
      </c>
      <c r="I139" s="239"/>
      <c r="J139" s="240">
        <f>ROUND(I139*H139,2)</f>
        <v>0</v>
      </c>
      <c r="K139" s="236" t="s">
        <v>1</v>
      </c>
      <c r="L139" s="43"/>
      <c r="M139" s="241" t="s">
        <v>1</v>
      </c>
      <c r="N139" s="242" t="s">
        <v>42</v>
      </c>
      <c r="O139" s="90"/>
      <c r="P139" s="243">
        <f>O139*H139</f>
        <v>0</v>
      </c>
      <c r="Q139" s="243">
        <v>0</v>
      </c>
      <c r="R139" s="243">
        <f>Q139*H139</f>
        <v>0</v>
      </c>
      <c r="S139" s="243">
        <v>0</v>
      </c>
      <c r="T139" s="244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45" t="s">
        <v>165</v>
      </c>
      <c r="AT139" s="245" t="s">
        <v>160</v>
      </c>
      <c r="AU139" s="245" t="s">
        <v>85</v>
      </c>
      <c r="AY139" s="16" t="s">
        <v>158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16" t="s">
        <v>85</v>
      </c>
      <c r="BK139" s="246">
        <f>ROUND(I139*H139,2)</f>
        <v>0</v>
      </c>
      <c r="BL139" s="16" t="s">
        <v>165</v>
      </c>
      <c r="BM139" s="245" t="s">
        <v>318</v>
      </c>
    </row>
    <row r="140" s="2" customFormat="1" ht="16.5" customHeight="1">
      <c r="A140" s="37"/>
      <c r="B140" s="38"/>
      <c r="C140" s="234" t="s">
        <v>241</v>
      </c>
      <c r="D140" s="234" t="s">
        <v>160</v>
      </c>
      <c r="E140" s="235" t="s">
        <v>1108</v>
      </c>
      <c r="F140" s="236" t="s">
        <v>1109</v>
      </c>
      <c r="G140" s="237" t="s">
        <v>1038</v>
      </c>
      <c r="H140" s="238">
        <v>2</v>
      </c>
      <c r="I140" s="239"/>
      <c r="J140" s="240">
        <f>ROUND(I140*H140,2)</f>
        <v>0</v>
      </c>
      <c r="K140" s="236" t="s">
        <v>1</v>
      </c>
      <c r="L140" s="43"/>
      <c r="M140" s="241" t="s">
        <v>1</v>
      </c>
      <c r="N140" s="242" t="s">
        <v>42</v>
      </c>
      <c r="O140" s="90"/>
      <c r="P140" s="243">
        <f>O140*H140</f>
        <v>0</v>
      </c>
      <c r="Q140" s="243">
        <v>0</v>
      </c>
      <c r="R140" s="243">
        <f>Q140*H140</f>
        <v>0</v>
      </c>
      <c r="S140" s="243">
        <v>0</v>
      </c>
      <c r="T140" s="24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45" t="s">
        <v>165</v>
      </c>
      <c r="AT140" s="245" t="s">
        <v>160</v>
      </c>
      <c r="AU140" s="245" t="s">
        <v>85</v>
      </c>
      <c r="AY140" s="16" t="s">
        <v>158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16" t="s">
        <v>85</v>
      </c>
      <c r="BK140" s="246">
        <f>ROUND(I140*H140,2)</f>
        <v>0</v>
      </c>
      <c r="BL140" s="16" t="s">
        <v>165</v>
      </c>
      <c r="BM140" s="245" t="s">
        <v>328</v>
      </c>
    </row>
    <row r="141" s="2" customFormat="1" ht="16.5" customHeight="1">
      <c r="A141" s="37"/>
      <c r="B141" s="38"/>
      <c r="C141" s="234" t="s">
        <v>245</v>
      </c>
      <c r="D141" s="234" t="s">
        <v>160</v>
      </c>
      <c r="E141" s="235" t="s">
        <v>1108</v>
      </c>
      <c r="F141" s="236" t="s">
        <v>1109</v>
      </c>
      <c r="G141" s="237" t="s">
        <v>1038</v>
      </c>
      <c r="H141" s="238">
        <v>2</v>
      </c>
      <c r="I141" s="239"/>
      <c r="J141" s="240">
        <f>ROUND(I141*H141,2)</f>
        <v>0</v>
      </c>
      <c r="K141" s="236" t="s">
        <v>1</v>
      </c>
      <c r="L141" s="43"/>
      <c r="M141" s="241" t="s">
        <v>1</v>
      </c>
      <c r="N141" s="242" t="s">
        <v>42</v>
      </c>
      <c r="O141" s="90"/>
      <c r="P141" s="243">
        <f>O141*H141</f>
        <v>0</v>
      </c>
      <c r="Q141" s="243">
        <v>0</v>
      </c>
      <c r="R141" s="243">
        <f>Q141*H141</f>
        <v>0</v>
      </c>
      <c r="S141" s="243">
        <v>0</v>
      </c>
      <c r="T141" s="24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45" t="s">
        <v>165</v>
      </c>
      <c r="AT141" s="245" t="s">
        <v>160</v>
      </c>
      <c r="AU141" s="245" t="s">
        <v>85</v>
      </c>
      <c r="AY141" s="16" t="s">
        <v>158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16" t="s">
        <v>85</v>
      </c>
      <c r="BK141" s="246">
        <f>ROUND(I141*H141,2)</f>
        <v>0</v>
      </c>
      <c r="BL141" s="16" t="s">
        <v>165</v>
      </c>
      <c r="BM141" s="245" t="s">
        <v>337</v>
      </c>
    </row>
    <row r="142" s="2" customFormat="1" ht="16.5" customHeight="1">
      <c r="A142" s="37"/>
      <c r="B142" s="38"/>
      <c r="C142" s="234" t="s">
        <v>249</v>
      </c>
      <c r="D142" s="234" t="s">
        <v>160</v>
      </c>
      <c r="E142" s="235" t="s">
        <v>1110</v>
      </c>
      <c r="F142" s="236" t="s">
        <v>1111</v>
      </c>
      <c r="G142" s="237" t="s">
        <v>1038</v>
      </c>
      <c r="H142" s="238">
        <v>1</v>
      </c>
      <c r="I142" s="239"/>
      <c r="J142" s="240">
        <f>ROUND(I142*H142,2)</f>
        <v>0</v>
      </c>
      <c r="K142" s="236" t="s">
        <v>1</v>
      </c>
      <c r="L142" s="43"/>
      <c r="M142" s="241" t="s">
        <v>1</v>
      </c>
      <c r="N142" s="242" t="s">
        <v>42</v>
      </c>
      <c r="O142" s="90"/>
      <c r="P142" s="243">
        <f>O142*H142</f>
        <v>0</v>
      </c>
      <c r="Q142" s="243">
        <v>0</v>
      </c>
      <c r="R142" s="243">
        <f>Q142*H142</f>
        <v>0</v>
      </c>
      <c r="S142" s="243">
        <v>0</v>
      </c>
      <c r="T142" s="244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45" t="s">
        <v>165</v>
      </c>
      <c r="AT142" s="245" t="s">
        <v>160</v>
      </c>
      <c r="AU142" s="245" t="s">
        <v>85</v>
      </c>
      <c r="AY142" s="16" t="s">
        <v>158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16" t="s">
        <v>85</v>
      </c>
      <c r="BK142" s="246">
        <f>ROUND(I142*H142,2)</f>
        <v>0</v>
      </c>
      <c r="BL142" s="16" t="s">
        <v>165</v>
      </c>
      <c r="BM142" s="245" t="s">
        <v>347</v>
      </c>
    </row>
    <row r="143" s="2" customFormat="1" ht="16.5" customHeight="1">
      <c r="A143" s="37"/>
      <c r="B143" s="38"/>
      <c r="C143" s="234" t="s">
        <v>258</v>
      </c>
      <c r="D143" s="234" t="s">
        <v>160</v>
      </c>
      <c r="E143" s="235" t="s">
        <v>1112</v>
      </c>
      <c r="F143" s="236" t="s">
        <v>1113</v>
      </c>
      <c r="G143" s="237" t="s">
        <v>1038</v>
      </c>
      <c r="H143" s="238">
        <v>1</v>
      </c>
      <c r="I143" s="239"/>
      <c r="J143" s="240">
        <f>ROUND(I143*H143,2)</f>
        <v>0</v>
      </c>
      <c r="K143" s="236" t="s">
        <v>1</v>
      </c>
      <c r="L143" s="43"/>
      <c r="M143" s="241" t="s">
        <v>1</v>
      </c>
      <c r="N143" s="242" t="s">
        <v>42</v>
      </c>
      <c r="O143" s="90"/>
      <c r="P143" s="243">
        <f>O143*H143</f>
        <v>0</v>
      </c>
      <c r="Q143" s="243">
        <v>0</v>
      </c>
      <c r="R143" s="243">
        <f>Q143*H143</f>
        <v>0</v>
      </c>
      <c r="S143" s="243">
        <v>0</v>
      </c>
      <c r="T143" s="24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45" t="s">
        <v>165</v>
      </c>
      <c r="AT143" s="245" t="s">
        <v>160</v>
      </c>
      <c r="AU143" s="245" t="s">
        <v>85</v>
      </c>
      <c r="AY143" s="16" t="s">
        <v>158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16" t="s">
        <v>85</v>
      </c>
      <c r="BK143" s="246">
        <f>ROUND(I143*H143,2)</f>
        <v>0</v>
      </c>
      <c r="BL143" s="16" t="s">
        <v>165</v>
      </c>
      <c r="BM143" s="245" t="s">
        <v>358</v>
      </c>
    </row>
    <row r="144" s="2" customFormat="1" ht="16.5" customHeight="1">
      <c r="A144" s="37"/>
      <c r="B144" s="38"/>
      <c r="C144" s="234" t="s">
        <v>7</v>
      </c>
      <c r="D144" s="234" t="s">
        <v>160</v>
      </c>
      <c r="E144" s="235" t="s">
        <v>1114</v>
      </c>
      <c r="F144" s="236" t="s">
        <v>1115</v>
      </c>
      <c r="G144" s="237" t="s">
        <v>1038</v>
      </c>
      <c r="H144" s="238">
        <v>2</v>
      </c>
      <c r="I144" s="239"/>
      <c r="J144" s="240">
        <f>ROUND(I144*H144,2)</f>
        <v>0</v>
      </c>
      <c r="K144" s="236" t="s">
        <v>1</v>
      </c>
      <c r="L144" s="43"/>
      <c r="M144" s="241" t="s">
        <v>1</v>
      </c>
      <c r="N144" s="242" t="s">
        <v>42</v>
      </c>
      <c r="O144" s="90"/>
      <c r="P144" s="243">
        <f>O144*H144</f>
        <v>0</v>
      </c>
      <c r="Q144" s="243">
        <v>0</v>
      </c>
      <c r="R144" s="243">
        <f>Q144*H144</f>
        <v>0</v>
      </c>
      <c r="S144" s="243">
        <v>0</v>
      </c>
      <c r="T144" s="244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5" t="s">
        <v>165</v>
      </c>
      <c r="AT144" s="245" t="s">
        <v>160</v>
      </c>
      <c r="AU144" s="245" t="s">
        <v>85</v>
      </c>
      <c r="AY144" s="16" t="s">
        <v>158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16" t="s">
        <v>85</v>
      </c>
      <c r="BK144" s="246">
        <f>ROUND(I144*H144,2)</f>
        <v>0</v>
      </c>
      <c r="BL144" s="16" t="s">
        <v>165</v>
      </c>
      <c r="BM144" s="245" t="s">
        <v>367</v>
      </c>
    </row>
    <row r="145" s="2" customFormat="1" ht="16.5" customHeight="1">
      <c r="A145" s="37"/>
      <c r="B145" s="38"/>
      <c r="C145" s="234" t="s">
        <v>268</v>
      </c>
      <c r="D145" s="234" t="s">
        <v>160</v>
      </c>
      <c r="E145" s="235" t="s">
        <v>1116</v>
      </c>
      <c r="F145" s="236" t="s">
        <v>1117</v>
      </c>
      <c r="G145" s="237" t="s">
        <v>1038</v>
      </c>
      <c r="H145" s="238">
        <v>1</v>
      </c>
      <c r="I145" s="239"/>
      <c r="J145" s="240">
        <f>ROUND(I145*H145,2)</f>
        <v>0</v>
      </c>
      <c r="K145" s="236" t="s">
        <v>1</v>
      </c>
      <c r="L145" s="43"/>
      <c r="M145" s="241" t="s">
        <v>1</v>
      </c>
      <c r="N145" s="242" t="s">
        <v>42</v>
      </c>
      <c r="O145" s="90"/>
      <c r="P145" s="243">
        <f>O145*H145</f>
        <v>0</v>
      </c>
      <c r="Q145" s="243">
        <v>0</v>
      </c>
      <c r="R145" s="243">
        <f>Q145*H145</f>
        <v>0</v>
      </c>
      <c r="S145" s="243">
        <v>0</v>
      </c>
      <c r="T145" s="244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45" t="s">
        <v>165</v>
      </c>
      <c r="AT145" s="245" t="s">
        <v>160</v>
      </c>
      <c r="AU145" s="245" t="s">
        <v>85</v>
      </c>
      <c r="AY145" s="16" t="s">
        <v>158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16" t="s">
        <v>85</v>
      </c>
      <c r="BK145" s="246">
        <f>ROUND(I145*H145,2)</f>
        <v>0</v>
      </c>
      <c r="BL145" s="16" t="s">
        <v>165</v>
      </c>
      <c r="BM145" s="245" t="s">
        <v>377</v>
      </c>
    </row>
    <row r="146" s="2" customFormat="1" ht="16.5" customHeight="1">
      <c r="A146" s="37"/>
      <c r="B146" s="38"/>
      <c r="C146" s="234" t="s">
        <v>273</v>
      </c>
      <c r="D146" s="234" t="s">
        <v>160</v>
      </c>
      <c r="E146" s="235" t="s">
        <v>1118</v>
      </c>
      <c r="F146" s="236" t="s">
        <v>1119</v>
      </c>
      <c r="G146" s="237" t="s">
        <v>1038</v>
      </c>
      <c r="H146" s="238">
        <v>1</v>
      </c>
      <c r="I146" s="239"/>
      <c r="J146" s="240">
        <f>ROUND(I146*H146,2)</f>
        <v>0</v>
      </c>
      <c r="K146" s="236" t="s">
        <v>1</v>
      </c>
      <c r="L146" s="43"/>
      <c r="M146" s="241" t="s">
        <v>1</v>
      </c>
      <c r="N146" s="242" t="s">
        <v>42</v>
      </c>
      <c r="O146" s="90"/>
      <c r="P146" s="243">
        <f>O146*H146</f>
        <v>0</v>
      </c>
      <c r="Q146" s="243">
        <v>0</v>
      </c>
      <c r="R146" s="243">
        <f>Q146*H146</f>
        <v>0</v>
      </c>
      <c r="S146" s="243">
        <v>0</v>
      </c>
      <c r="T146" s="244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45" t="s">
        <v>165</v>
      </c>
      <c r="AT146" s="245" t="s">
        <v>160</v>
      </c>
      <c r="AU146" s="245" t="s">
        <v>85</v>
      </c>
      <c r="AY146" s="16" t="s">
        <v>158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16" t="s">
        <v>85</v>
      </c>
      <c r="BK146" s="246">
        <f>ROUND(I146*H146,2)</f>
        <v>0</v>
      </c>
      <c r="BL146" s="16" t="s">
        <v>165</v>
      </c>
      <c r="BM146" s="245" t="s">
        <v>388</v>
      </c>
    </row>
    <row r="147" s="2" customFormat="1" ht="16.5" customHeight="1">
      <c r="A147" s="37"/>
      <c r="B147" s="38"/>
      <c r="C147" s="234" t="s">
        <v>277</v>
      </c>
      <c r="D147" s="234" t="s">
        <v>160</v>
      </c>
      <c r="E147" s="235" t="s">
        <v>1120</v>
      </c>
      <c r="F147" s="236" t="s">
        <v>1121</v>
      </c>
      <c r="G147" s="237" t="s">
        <v>1038</v>
      </c>
      <c r="H147" s="238">
        <v>2</v>
      </c>
      <c r="I147" s="239"/>
      <c r="J147" s="240">
        <f>ROUND(I147*H147,2)</f>
        <v>0</v>
      </c>
      <c r="K147" s="236" t="s">
        <v>1</v>
      </c>
      <c r="L147" s="43"/>
      <c r="M147" s="241" t="s">
        <v>1</v>
      </c>
      <c r="N147" s="242" t="s">
        <v>42</v>
      </c>
      <c r="O147" s="90"/>
      <c r="P147" s="243">
        <f>O147*H147</f>
        <v>0</v>
      </c>
      <c r="Q147" s="243">
        <v>0</v>
      </c>
      <c r="R147" s="243">
        <f>Q147*H147</f>
        <v>0</v>
      </c>
      <c r="S147" s="243">
        <v>0</v>
      </c>
      <c r="T147" s="24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45" t="s">
        <v>165</v>
      </c>
      <c r="AT147" s="245" t="s">
        <v>160</v>
      </c>
      <c r="AU147" s="245" t="s">
        <v>85</v>
      </c>
      <c r="AY147" s="16" t="s">
        <v>158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16" t="s">
        <v>85</v>
      </c>
      <c r="BK147" s="246">
        <f>ROUND(I147*H147,2)</f>
        <v>0</v>
      </c>
      <c r="BL147" s="16" t="s">
        <v>165</v>
      </c>
      <c r="BM147" s="245" t="s">
        <v>399</v>
      </c>
    </row>
    <row r="148" s="2" customFormat="1" ht="16.5" customHeight="1">
      <c r="A148" s="37"/>
      <c r="B148" s="38"/>
      <c r="C148" s="234" t="s">
        <v>282</v>
      </c>
      <c r="D148" s="234" t="s">
        <v>160</v>
      </c>
      <c r="E148" s="235" t="s">
        <v>1122</v>
      </c>
      <c r="F148" s="236" t="s">
        <v>1123</v>
      </c>
      <c r="G148" s="237" t="s">
        <v>1038</v>
      </c>
      <c r="H148" s="238">
        <v>2</v>
      </c>
      <c r="I148" s="239"/>
      <c r="J148" s="240">
        <f>ROUND(I148*H148,2)</f>
        <v>0</v>
      </c>
      <c r="K148" s="236" t="s">
        <v>1</v>
      </c>
      <c r="L148" s="43"/>
      <c r="M148" s="241" t="s">
        <v>1</v>
      </c>
      <c r="N148" s="242" t="s">
        <v>42</v>
      </c>
      <c r="O148" s="90"/>
      <c r="P148" s="243">
        <f>O148*H148</f>
        <v>0</v>
      </c>
      <c r="Q148" s="243">
        <v>0</v>
      </c>
      <c r="R148" s="243">
        <f>Q148*H148</f>
        <v>0</v>
      </c>
      <c r="S148" s="243">
        <v>0</v>
      </c>
      <c r="T148" s="244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45" t="s">
        <v>165</v>
      </c>
      <c r="AT148" s="245" t="s">
        <v>160</v>
      </c>
      <c r="AU148" s="245" t="s">
        <v>85</v>
      </c>
      <c r="AY148" s="16" t="s">
        <v>158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16" t="s">
        <v>85</v>
      </c>
      <c r="BK148" s="246">
        <f>ROUND(I148*H148,2)</f>
        <v>0</v>
      </c>
      <c r="BL148" s="16" t="s">
        <v>165</v>
      </c>
      <c r="BM148" s="245" t="s">
        <v>409</v>
      </c>
    </row>
    <row r="149" s="2" customFormat="1" ht="16.5" customHeight="1">
      <c r="A149" s="37"/>
      <c r="B149" s="38"/>
      <c r="C149" s="234" t="s">
        <v>287</v>
      </c>
      <c r="D149" s="234" t="s">
        <v>160</v>
      </c>
      <c r="E149" s="235" t="s">
        <v>1124</v>
      </c>
      <c r="F149" s="236" t="s">
        <v>1125</v>
      </c>
      <c r="G149" s="237" t="s">
        <v>1038</v>
      </c>
      <c r="H149" s="238">
        <v>7</v>
      </c>
      <c r="I149" s="239"/>
      <c r="J149" s="240">
        <f>ROUND(I149*H149,2)</f>
        <v>0</v>
      </c>
      <c r="K149" s="236" t="s">
        <v>1</v>
      </c>
      <c r="L149" s="43"/>
      <c r="M149" s="241" t="s">
        <v>1</v>
      </c>
      <c r="N149" s="242" t="s">
        <v>42</v>
      </c>
      <c r="O149" s="90"/>
      <c r="P149" s="243">
        <f>O149*H149</f>
        <v>0</v>
      </c>
      <c r="Q149" s="243">
        <v>0</v>
      </c>
      <c r="R149" s="243">
        <f>Q149*H149</f>
        <v>0</v>
      </c>
      <c r="S149" s="243">
        <v>0</v>
      </c>
      <c r="T149" s="24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45" t="s">
        <v>165</v>
      </c>
      <c r="AT149" s="245" t="s">
        <v>160</v>
      </c>
      <c r="AU149" s="245" t="s">
        <v>85</v>
      </c>
      <c r="AY149" s="16" t="s">
        <v>158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16" t="s">
        <v>85</v>
      </c>
      <c r="BK149" s="246">
        <f>ROUND(I149*H149,2)</f>
        <v>0</v>
      </c>
      <c r="BL149" s="16" t="s">
        <v>165</v>
      </c>
      <c r="BM149" s="245" t="s">
        <v>422</v>
      </c>
    </row>
    <row r="150" s="2" customFormat="1" ht="16.5" customHeight="1">
      <c r="A150" s="37"/>
      <c r="B150" s="38"/>
      <c r="C150" s="234" t="s">
        <v>291</v>
      </c>
      <c r="D150" s="234" t="s">
        <v>160</v>
      </c>
      <c r="E150" s="235" t="s">
        <v>1126</v>
      </c>
      <c r="F150" s="236" t="s">
        <v>1127</v>
      </c>
      <c r="G150" s="237" t="s">
        <v>1038</v>
      </c>
      <c r="H150" s="238">
        <v>2</v>
      </c>
      <c r="I150" s="239"/>
      <c r="J150" s="240">
        <f>ROUND(I150*H150,2)</f>
        <v>0</v>
      </c>
      <c r="K150" s="236" t="s">
        <v>1</v>
      </c>
      <c r="L150" s="43"/>
      <c r="M150" s="241" t="s">
        <v>1</v>
      </c>
      <c r="N150" s="242" t="s">
        <v>42</v>
      </c>
      <c r="O150" s="90"/>
      <c r="P150" s="243">
        <f>O150*H150</f>
        <v>0</v>
      </c>
      <c r="Q150" s="243">
        <v>0</v>
      </c>
      <c r="R150" s="243">
        <f>Q150*H150</f>
        <v>0</v>
      </c>
      <c r="S150" s="243">
        <v>0</v>
      </c>
      <c r="T150" s="244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45" t="s">
        <v>165</v>
      </c>
      <c r="AT150" s="245" t="s">
        <v>160</v>
      </c>
      <c r="AU150" s="245" t="s">
        <v>85</v>
      </c>
      <c r="AY150" s="16" t="s">
        <v>158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6" t="s">
        <v>85</v>
      </c>
      <c r="BK150" s="246">
        <f>ROUND(I150*H150,2)</f>
        <v>0</v>
      </c>
      <c r="BL150" s="16" t="s">
        <v>165</v>
      </c>
      <c r="BM150" s="245" t="s">
        <v>431</v>
      </c>
    </row>
    <row r="151" s="2" customFormat="1" ht="16.5" customHeight="1">
      <c r="A151" s="37"/>
      <c r="B151" s="38"/>
      <c r="C151" s="234" t="s">
        <v>297</v>
      </c>
      <c r="D151" s="234" t="s">
        <v>160</v>
      </c>
      <c r="E151" s="235" t="s">
        <v>1128</v>
      </c>
      <c r="F151" s="236" t="s">
        <v>1129</v>
      </c>
      <c r="G151" s="237" t="s">
        <v>1130</v>
      </c>
      <c r="H151" s="238">
        <v>11</v>
      </c>
      <c r="I151" s="239"/>
      <c r="J151" s="240">
        <f>ROUND(I151*H151,2)</f>
        <v>0</v>
      </c>
      <c r="K151" s="236" t="s">
        <v>1</v>
      </c>
      <c r="L151" s="43"/>
      <c r="M151" s="241" t="s">
        <v>1</v>
      </c>
      <c r="N151" s="242" t="s">
        <v>42</v>
      </c>
      <c r="O151" s="90"/>
      <c r="P151" s="243">
        <f>O151*H151</f>
        <v>0</v>
      </c>
      <c r="Q151" s="243">
        <v>0</v>
      </c>
      <c r="R151" s="243">
        <f>Q151*H151</f>
        <v>0</v>
      </c>
      <c r="S151" s="243">
        <v>0</v>
      </c>
      <c r="T151" s="24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45" t="s">
        <v>165</v>
      </c>
      <c r="AT151" s="245" t="s">
        <v>160</v>
      </c>
      <c r="AU151" s="245" t="s">
        <v>85</v>
      </c>
      <c r="AY151" s="16" t="s">
        <v>158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16" t="s">
        <v>85</v>
      </c>
      <c r="BK151" s="246">
        <f>ROUND(I151*H151,2)</f>
        <v>0</v>
      </c>
      <c r="BL151" s="16" t="s">
        <v>165</v>
      </c>
      <c r="BM151" s="245" t="s">
        <v>440</v>
      </c>
    </row>
    <row r="152" s="2" customFormat="1" ht="16.5" customHeight="1">
      <c r="A152" s="37"/>
      <c r="B152" s="38"/>
      <c r="C152" s="234" t="s">
        <v>302</v>
      </c>
      <c r="D152" s="234" t="s">
        <v>160</v>
      </c>
      <c r="E152" s="235" t="s">
        <v>1131</v>
      </c>
      <c r="F152" s="236" t="s">
        <v>1132</v>
      </c>
      <c r="G152" s="237" t="s">
        <v>185</v>
      </c>
      <c r="H152" s="238">
        <v>160</v>
      </c>
      <c r="I152" s="239"/>
      <c r="J152" s="240">
        <f>ROUND(I152*H152,2)</f>
        <v>0</v>
      </c>
      <c r="K152" s="236" t="s">
        <v>1</v>
      </c>
      <c r="L152" s="43"/>
      <c r="M152" s="241" t="s">
        <v>1</v>
      </c>
      <c r="N152" s="242" t="s">
        <v>42</v>
      </c>
      <c r="O152" s="90"/>
      <c r="P152" s="243">
        <f>O152*H152</f>
        <v>0</v>
      </c>
      <c r="Q152" s="243">
        <v>0</v>
      </c>
      <c r="R152" s="243">
        <f>Q152*H152</f>
        <v>0</v>
      </c>
      <c r="S152" s="243">
        <v>0</v>
      </c>
      <c r="T152" s="244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45" t="s">
        <v>165</v>
      </c>
      <c r="AT152" s="245" t="s">
        <v>160</v>
      </c>
      <c r="AU152" s="245" t="s">
        <v>85</v>
      </c>
      <c r="AY152" s="16" t="s">
        <v>158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6" t="s">
        <v>85</v>
      </c>
      <c r="BK152" s="246">
        <f>ROUND(I152*H152,2)</f>
        <v>0</v>
      </c>
      <c r="BL152" s="16" t="s">
        <v>165</v>
      </c>
      <c r="BM152" s="245" t="s">
        <v>450</v>
      </c>
    </row>
    <row r="153" s="2" customFormat="1" ht="16.5" customHeight="1">
      <c r="A153" s="37"/>
      <c r="B153" s="38"/>
      <c r="C153" s="234" t="s">
        <v>306</v>
      </c>
      <c r="D153" s="234" t="s">
        <v>160</v>
      </c>
      <c r="E153" s="235" t="s">
        <v>1133</v>
      </c>
      <c r="F153" s="236" t="s">
        <v>1134</v>
      </c>
      <c r="G153" s="237" t="s">
        <v>185</v>
      </c>
      <c r="H153" s="238">
        <v>25</v>
      </c>
      <c r="I153" s="239"/>
      <c r="J153" s="240">
        <f>ROUND(I153*H153,2)</f>
        <v>0</v>
      </c>
      <c r="K153" s="236" t="s">
        <v>1</v>
      </c>
      <c r="L153" s="43"/>
      <c r="M153" s="241" t="s">
        <v>1</v>
      </c>
      <c r="N153" s="242" t="s">
        <v>42</v>
      </c>
      <c r="O153" s="90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45" t="s">
        <v>165</v>
      </c>
      <c r="AT153" s="245" t="s">
        <v>160</v>
      </c>
      <c r="AU153" s="245" t="s">
        <v>85</v>
      </c>
      <c r="AY153" s="16" t="s">
        <v>158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6" t="s">
        <v>85</v>
      </c>
      <c r="BK153" s="246">
        <f>ROUND(I153*H153,2)</f>
        <v>0</v>
      </c>
      <c r="BL153" s="16" t="s">
        <v>165</v>
      </c>
      <c r="BM153" s="245" t="s">
        <v>462</v>
      </c>
    </row>
    <row r="154" s="2" customFormat="1" ht="16.5" customHeight="1">
      <c r="A154" s="37"/>
      <c r="B154" s="38"/>
      <c r="C154" s="234" t="s">
        <v>313</v>
      </c>
      <c r="D154" s="234" t="s">
        <v>160</v>
      </c>
      <c r="E154" s="235" t="s">
        <v>1135</v>
      </c>
      <c r="F154" s="236" t="s">
        <v>1136</v>
      </c>
      <c r="G154" s="237" t="s">
        <v>185</v>
      </c>
      <c r="H154" s="238">
        <v>315</v>
      </c>
      <c r="I154" s="239"/>
      <c r="J154" s="240">
        <f>ROUND(I154*H154,2)</f>
        <v>0</v>
      </c>
      <c r="K154" s="236" t="s">
        <v>1</v>
      </c>
      <c r="L154" s="43"/>
      <c r="M154" s="241" t="s">
        <v>1</v>
      </c>
      <c r="N154" s="242" t="s">
        <v>42</v>
      </c>
      <c r="O154" s="90"/>
      <c r="P154" s="243">
        <f>O154*H154</f>
        <v>0</v>
      </c>
      <c r="Q154" s="243">
        <v>0</v>
      </c>
      <c r="R154" s="243">
        <f>Q154*H154</f>
        <v>0</v>
      </c>
      <c r="S154" s="243">
        <v>0</v>
      </c>
      <c r="T154" s="244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45" t="s">
        <v>165</v>
      </c>
      <c r="AT154" s="245" t="s">
        <v>160</v>
      </c>
      <c r="AU154" s="245" t="s">
        <v>85</v>
      </c>
      <c r="AY154" s="16" t="s">
        <v>158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16" t="s">
        <v>85</v>
      </c>
      <c r="BK154" s="246">
        <f>ROUND(I154*H154,2)</f>
        <v>0</v>
      </c>
      <c r="BL154" s="16" t="s">
        <v>165</v>
      </c>
      <c r="BM154" s="245" t="s">
        <v>472</v>
      </c>
    </row>
    <row r="155" s="2" customFormat="1" ht="16.5" customHeight="1">
      <c r="A155" s="37"/>
      <c r="B155" s="38"/>
      <c r="C155" s="234" t="s">
        <v>318</v>
      </c>
      <c r="D155" s="234" t="s">
        <v>160</v>
      </c>
      <c r="E155" s="235" t="s">
        <v>1137</v>
      </c>
      <c r="F155" s="236" t="s">
        <v>1138</v>
      </c>
      <c r="G155" s="237" t="s">
        <v>185</v>
      </c>
      <c r="H155" s="238">
        <v>35</v>
      </c>
      <c r="I155" s="239"/>
      <c r="J155" s="240">
        <f>ROUND(I155*H155,2)</f>
        <v>0</v>
      </c>
      <c r="K155" s="236" t="s">
        <v>1</v>
      </c>
      <c r="L155" s="43"/>
      <c r="M155" s="241" t="s">
        <v>1</v>
      </c>
      <c r="N155" s="242" t="s">
        <v>42</v>
      </c>
      <c r="O155" s="90"/>
      <c r="P155" s="243">
        <f>O155*H155</f>
        <v>0</v>
      </c>
      <c r="Q155" s="243">
        <v>0</v>
      </c>
      <c r="R155" s="243">
        <f>Q155*H155</f>
        <v>0</v>
      </c>
      <c r="S155" s="243">
        <v>0</v>
      </c>
      <c r="T155" s="244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45" t="s">
        <v>165</v>
      </c>
      <c r="AT155" s="245" t="s">
        <v>160</v>
      </c>
      <c r="AU155" s="245" t="s">
        <v>85</v>
      </c>
      <c r="AY155" s="16" t="s">
        <v>158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16" t="s">
        <v>85</v>
      </c>
      <c r="BK155" s="246">
        <f>ROUND(I155*H155,2)</f>
        <v>0</v>
      </c>
      <c r="BL155" s="16" t="s">
        <v>165</v>
      </c>
      <c r="BM155" s="245" t="s">
        <v>484</v>
      </c>
    </row>
    <row r="156" s="2" customFormat="1" ht="16.5" customHeight="1">
      <c r="A156" s="37"/>
      <c r="B156" s="38"/>
      <c r="C156" s="234" t="s">
        <v>323</v>
      </c>
      <c r="D156" s="234" t="s">
        <v>160</v>
      </c>
      <c r="E156" s="235" t="s">
        <v>1139</v>
      </c>
      <c r="F156" s="236" t="s">
        <v>1140</v>
      </c>
      <c r="G156" s="237" t="s">
        <v>185</v>
      </c>
      <c r="H156" s="238">
        <v>6</v>
      </c>
      <c r="I156" s="239"/>
      <c r="J156" s="240">
        <f>ROUND(I156*H156,2)</f>
        <v>0</v>
      </c>
      <c r="K156" s="236" t="s">
        <v>1</v>
      </c>
      <c r="L156" s="43"/>
      <c r="M156" s="241" t="s">
        <v>1</v>
      </c>
      <c r="N156" s="242" t="s">
        <v>42</v>
      </c>
      <c r="O156" s="90"/>
      <c r="P156" s="243">
        <f>O156*H156</f>
        <v>0</v>
      </c>
      <c r="Q156" s="243">
        <v>0</v>
      </c>
      <c r="R156" s="243">
        <f>Q156*H156</f>
        <v>0</v>
      </c>
      <c r="S156" s="243">
        <v>0</v>
      </c>
      <c r="T156" s="244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45" t="s">
        <v>165</v>
      </c>
      <c r="AT156" s="245" t="s">
        <v>160</v>
      </c>
      <c r="AU156" s="245" t="s">
        <v>85</v>
      </c>
      <c r="AY156" s="16" t="s">
        <v>158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6" t="s">
        <v>85</v>
      </c>
      <c r="BK156" s="246">
        <f>ROUND(I156*H156,2)</f>
        <v>0</v>
      </c>
      <c r="BL156" s="16" t="s">
        <v>165</v>
      </c>
      <c r="BM156" s="245" t="s">
        <v>495</v>
      </c>
    </row>
    <row r="157" s="2" customFormat="1" ht="16.5" customHeight="1">
      <c r="A157" s="37"/>
      <c r="B157" s="38"/>
      <c r="C157" s="234" t="s">
        <v>328</v>
      </c>
      <c r="D157" s="234" t="s">
        <v>160</v>
      </c>
      <c r="E157" s="235" t="s">
        <v>1141</v>
      </c>
      <c r="F157" s="236" t="s">
        <v>1142</v>
      </c>
      <c r="G157" s="237" t="s">
        <v>185</v>
      </c>
      <c r="H157" s="238">
        <v>2</v>
      </c>
      <c r="I157" s="239"/>
      <c r="J157" s="240">
        <f>ROUND(I157*H157,2)</f>
        <v>0</v>
      </c>
      <c r="K157" s="236" t="s">
        <v>1</v>
      </c>
      <c r="L157" s="43"/>
      <c r="M157" s="241" t="s">
        <v>1</v>
      </c>
      <c r="N157" s="242" t="s">
        <v>42</v>
      </c>
      <c r="O157" s="90"/>
      <c r="P157" s="243">
        <f>O157*H157</f>
        <v>0</v>
      </c>
      <c r="Q157" s="243">
        <v>0</v>
      </c>
      <c r="R157" s="243">
        <f>Q157*H157</f>
        <v>0</v>
      </c>
      <c r="S157" s="243">
        <v>0</v>
      </c>
      <c r="T157" s="244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45" t="s">
        <v>165</v>
      </c>
      <c r="AT157" s="245" t="s">
        <v>160</v>
      </c>
      <c r="AU157" s="245" t="s">
        <v>85</v>
      </c>
      <c r="AY157" s="16" t="s">
        <v>158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16" t="s">
        <v>85</v>
      </c>
      <c r="BK157" s="246">
        <f>ROUND(I157*H157,2)</f>
        <v>0</v>
      </c>
      <c r="BL157" s="16" t="s">
        <v>165</v>
      </c>
      <c r="BM157" s="245" t="s">
        <v>504</v>
      </c>
    </row>
    <row r="158" s="2" customFormat="1" ht="16.5" customHeight="1">
      <c r="A158" s="37"/>
      <c r="B158" s="38"/>
      <c r="C158" s="234" t="s">
        <v>333</v>
      </c>
      <c r="D158" s="234" t="s">
        <v>160</v>
      </c>
      <c r="E158" s="235" t="s">
        <v>1143</v>
      </c>
      <c r="F158" s="236" t="s">
        <v>1144</v>
      </c>
      <c r="G158" s="237" t="s">
        <v>1038</v>
      </c>
      <c r="H158" s="238">
        <v>280</v>
      </c>
      <c r="I158" s="239"/>
      <c r="J158" s="240">
        <f>ROUND(I158*H158,2)</f>
        <v>0</v>
      </c>
      <c r="K158" s="236" t="s">
        <v>1</v>
      </c>
      <c r="L158" s="43"/>
      <c r="M158" s="241" t="s">
        <v>1</v>
      </c>
      <c r="N158" s="242" t="s">
        <v>42</v>
      </c>
      <c r="O158" s="90"/>
      <c r="P158" s="243">
        <f>O158*H158</f>
        <v>0</v>
      </c>
      <c r="Q158" s="243">
        <v>0</v>
      </c>
      <c r="R158" s="243">
        <f>Q158*H158</f>
        <v>0</v>
      </c>
      <c r="S158" s="243">
        <v>0</v>
      </c>
      <c r="T158" s="244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45" t="s">
        <v>165</v>
      </c>
      <c r="AT158" s="245" t="s">
        <v>160</v>
      </c>
      <c r="AU158" s="245" t="s">
        <v>85</v>
      </c>
      <c r="AY158" s="16" t="s">
        <v>158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16" t="s">
        <v>85</v>
      </c>
      <c r="BK158" s="246">
        <f>ROUND(I158*H158,2)</f>
        <v>0</v>
      </c>
      <c r="BL158" s="16" t="s">
        <v>165</v>
      </c>
      <c r="BM158" s="245" t="s">
        <v>513</v>
      </c>
    </row>
    <row r="159" s="12" customFormat="1" ht="25.92" customHeight="1">
      <c r="A159" s="12"/>
      <c r="B159" s="218"/>
      <c r="C159" s="219"/>
      <c r="D159" s="220" t="s">
        <v>76</v>
      </c>
      <c r="E159" s="221" t="s">
        <v>1046</v>
      </c>
      <c r="F159" s="221" t="s">
        <v>1145</v>
      </c>
      <c r="G159" s="219"/>
      <c r="H159" s="219"/>
      <c r="I159" s="222"/>
      <c r="J159" s="223">
        <f>BK159</f>
        <v>0</v>
      </c>
      <c r="K159" s="219"/>
      <c r="L159" s="224"/>
      <c r="M159" s="225"/>
      <c r="N159" s="226"/>
      <c r="O159" s="226"/>
      <c r="P159" s="227">
        <f>SUM(P160:P161)</f>
        <v>0</v>
      </c>
      <c r="Q159" s="226"/>
      <c r="R159" s="227">
        <f>SUM(R160:R161)</f>
        <v>0</v>
      </c>
      <c r="S159" s="226"/>
      <c r="T159" s="228">
        <f>SUM(T160:T161)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9" t="s">
        <v>85</v>
      </c>
      <c r="AT159" s="230" t="s">
        <v>76</v>
      </c>
      <c r="AU159" s="230" t="s">
        <v>77</v>
      </c>
      <c r="AY159" s="229" t="s">
        <v>158</v>
      </c>
      <c r="BK159" s="231">
        <f>SUM(BK160:BK161)</f>
        <v>0</v>
      </c>
    </row>
    <row r="160" s="2" customFormat="1" ht="16.5" customHeight="1">
      <c r="A160" s="37"/>
      <c r="B160" s="38"/>
      <c r="C160" s="234" t="s">
        <v>337</v>
      </c>
      <c r="D160" s="234" t="s">
        <v>160</v>
      </c>
      <c r="E160" s="235" t="s">
        <v>1146</v>
      </c>
      <c r="F160" s="236" t="s">
        <v>1147</v>
      </c>
      <c r="G160" s="237" t="s">
        <v>185</v>
      </c>
      <c r="H160" s="238">
        <v>20</v>
      </c>
      <c r="I160" s="239"/>
      <c r="J160" s="240">
        <f>ROUND(I160*H160,2)</f>
        <v>0</v>
      </c>
      <c r="K160" s="236" t="s">
        <v>1</v>
      </c>
      <c r="L160" s="43"/>
      <c r="M160" s="241" t="s">
        <v>1</v>
      </c>
      <c r="N160" s="242" t="s">
        <v>42</v>
      </c>
      <c r="O160" s="90"/>
      <c r="P160" s="243">
        <f>O160*H160</f>
        <v>0</v>
      </c>
      <c r="Q160" s="243">
        <v>0</v>
      </c>
      <c r="R160" s="243">
        <f>Q160*H160</f>
        <v>0</v>
      </c>
      <c r="S160" s="243">
        <v>0</v>
      </c>
      <c r="T160" s="244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45" t="s">
        <v>165</v>
      </c>
      <c r="AT160" s="245" t="s">
        <v>160</v>
      </c>
      <c r="AU160" s="245" t="s">
        <v>85</v>
      </c>
      <c r="AY160" s="16" t="s">
        <v>158</v>
      </c>
      <c r="BE160" s="246">
        <f>IF(N160="základní",J160,0)</f>
        <v>0</v>
      </c>
      <c r="BF160" s="246">
        <f>IF(N160="snížená",J160,0)</f>
        <v>0</v>
      </c>
      <c r="BG160" s="246">
        <f>IF(N160="zákl. přenesená",J160,0)</f>
        <v>0</v>
      </c>
      <c r="BH160" s="246">
        <f>IF(N160="sníž. přenesená",J160,0)</f>
        <v>0</v>
      </c>
      <c r="BI160" s="246">
        <f>IF(N160="nulová",J160,0)</f>
        <v>0</v>
      </c>
      <c r="BJ160" s="16" t="s">
        <v>85</v>
      </c>
      <c r="BK160" s="246">
        <f>ROUND(I160*H160,2)</f>
        <v>0</v>
      </c>
      <c r="BL160" s="16" t="s">
        <v>165</v>
      </c>
      <c r="BM160" s="245" t="s">
        <v>523</v>
      </c>
    </row>
    <row r="161" s="2" customFormat="1" ht="16.5" customHeight="1">
      <c r="A161" s="37"/>
      <c r="B161" s="38"/>
      <c r="C161" s="234" t="s">
        <v>342</v>
      </c>
      <c r="D161" s="234" t="s">
        <v>160</v>
      </c>
      <c r="E161" s="235" t="s">
        <v>1148</v>
      </c>
      <c r="F161" s="236" t="s">
        <v>1149</v>
      </c>
      <c r="G161" s="237" t="s">
        <v>1038</v>
      </c>
      <c r="H161" s="238">
        <v>2</v>
      </c>
      <c r="I161" s="239"/>
      <c r="J161" s="240">
        <f>ROUND(I161*H161,2)</f>
        <v>0</v>
      </c>
      <c r="K161" s="236" t="s">
        <v>1</v>
      </c>
      <c r="L161" s="43"/>
      <c r="M161" s="241" t="s">
        <v>1</v>
      </c>
      <c r="N161" s="242" t="s">
        <v>42</v>
      </c>
      <c r="O161" s="90"/>
      <c r="P161" s="243">
        <f>O161*H161</f>
        <v>0</v>
      </c>
      <c r="Q161" s="243">
        <v>0</v>
      </c>
      <c r="R161" s="243">
        <f>Q161*H161</f>
        <v>0</v>
      </c>
      <c r="S161" s="243">
        <v>0</v>
      </c>
      <c r="T161" s="244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45" t="s">
        <v>165</v>
      </c>
      <c r="AT161" s="245" t="s">
        <v>160</v>
      </c>
      <c r="AU161" s="245" t="s">
        <v>85</v>
      </c>
      <c r="AY161" s="16" t="s">
        <v>158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16" t="s">
        <v>85</v>
      </c>
      <c r="BK161" s="246">
        <f>ROUND(I161*H161,2)</f>
        <v>0</v>
      </c>
      <c r="BL161" s="16" t="s">
        <v>165</v>
      </c>
      <c r="BM161" s="245" t="s">
        <v>533</v>
      </c>
    </row>
    <row r="162" s="12" customFormat="1" ht="25.92" customHeight="1">
      <c r="A162" s="12"/>
      <c r="B162" s="218"/>
      <c r="C162" s="219"/>
      <c r="D162" s="220" t="s">
        <v>76</v>
      </c>
      <c r="E162" s="221" t="s">
        <v>1056</v>
      </c>
      <c r="F162" s="221" t="s">
        <v>1150</v>
      </c>
      <c r="G162" s="219"/>
      <c r="H162" s="219"/>
      <c r="I162" s="222"/>
      <c r="J162" s="223">
        <f>BK162</f>
        <v>0</v>
      </c>
      <c r="K162" s="219"/>
      <c r="L162" s="224"/>
      <c r="M162" s="225"/>
      <c r="N162" s="226"/>
      <c r="O162" s="226"/>
      <c r="P162" s="227">
        <f>SUM(P163:P170)</f>
        <v>0</v>
      </c>
      <c r="Q162" s="226"/>
      <c r="R162" s="227">
        <f>SUM(R163:R170)</f>
        <v>0</v>
      </c>
      <c r="S162" s="226"/>
      <c r="T162" s="228">
        <f>SUM(T163:T170)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9" t="s">
        <v>85</v>
      </c>
      <c r="AT162" s="230" t="s">
        <v>76</v>
      </c>
      <c r="AU162" s="230" t="s">
        <v>77</v>
      </c>
      <c r="AY162" s="229" t="s">
        <v>158</v>
      </c>
      <c r="BK162" s="231">
        <f>SUM(BK163:BK170)</f>
        <v>0</v>
      </c>
    </row>
    <row r="163" s="2" customFormat="1" ht="16.5" customHeight="1">
      <c r="A163" s="37"/>
      <c r="B163" s="38"/>
      <c r="C163" s="234" t="s">
        <v>347</v>
      </c>
      <c r="D163" s="234" t="s">
        <v>160</v>
      </c>
      <c r="E163" s="235" t="s">
        <v>1151</v>
      </c>
      <c r="F163" s="236" t="s">
        <v>1152</v>
      </c>
      <c r="G163" s="237" t="s">
        <v>1038</v>
      </c>
      <c r="H163" s="238">
        <v>3</v>
      </c>
      <c r="I163" s="239"/>
      <c r="J163" s="240">
        <f>ROUND(I163*H163,2)</f>
        <v>0</v>
      </c>
      <c r="K163" s="236" t="s">
        <v>1</v>
      </c>
      <c r="L163" s="43"/>
      <c r="M163" s="241" t="s">
        <v>1</v>
      </c>
      <c r="N163" s="242" t="s">
        <v>42</v>
      </c>
      <c r="O163" s="90"/>
      <c r="P163" s="243">
        <f>O163*H163</f>
        <v>0</v>
      </c>
      <c r="Q163" s="243">
        <v>0</v>
      </c>
      <c r="R163" s="243">
        <f>Q163*H163</f>
        <v>0</v>
      </c>
      <c r="S163" s="243">
        <v>0</v>
      </c>
      <c r="T163" s="244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45" t="s">
        <v>165</v>
      </c>
      <c r="AT163" s="245" t="s">
        <v>160</v>
      </c>
      <c r="AU163" s="245" t="s">
        <v>85</v>
      </c>
      <c r="AY163" s="16" t="s">
        <v>158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16" t="s">
        <v>85</v>
      </c>
      <c r="BK163" s="246">
        <f>ROUND(I163*H163,2)</f>
        <v>0</v>
      </c>
      <c r="BL163" s="16" t="s">
        <v>165</v>
      </c>
      <c r="BM163" s="245" t="s">
        <v>541</v>
      </c>
    </row>
    <row r="164" s="2" customFormat="1" ht="16.5" customHeight="1">
      <c r="A164" s="37"/>
      <c r="B164" s="38"/>
      <c r="C164" s="234" t="s">
        <v>353</v>
      </c>
      <c r="D164" s="234" t="s">
        <v>160</v>
      </c>
      <c r="E164" s="235" t="s">
        <v>1153</v>
      </c>
      <c r="F164" s="236" t="s">
        <v>1154</v>
      </c>
      <c r="G164" s="237" t="s">
        <v>1038</v>
      </c>
      <c r="H164" s="238">
        <v>2</v>
      </c>
      <c r="I164" s="239"/>
      <c r="J164" s="240">
        <f>ROUND(I164*H164,2)</f>
        <v>0</v>
      </c>
      <c r="K164" s="236" t="s">
        <v>1</v>
      </c>
      <c r="L164" s="43"/>
      <c r="M164" s="241" t="s">
        <v>1</v>
      </c>
      <c r="N164" s="242" t="s">
        <v>42</v>
      </c>
      <c r="O164" s="90"/>
      <c r="P164" s="243">
        <f>O164*H164</f>
        <v>0</v>
      </c>
      <c r="Q164" s="243">
        <v>0</v>
      </c>
      <c r="R164" s="243">
        <f>Q164*H164</f>
        <v>0</v>
      </c>
      <c r="S164" s="243">
        <v>0</v>
      </c>
      <c r="T164" s="244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45" t="s">
        <v>165</v>
      </c>
      <c r="AT164" s="245" t="s">
        <v>160</v>
      </c>
      <c r="AU164" s="245" t="s">
        <v>85</v>
      </c>
      <c r="AY164" s="16" t="s">
        <v>158</v>
      </c>
      <c r="BE164" s="246">
        <f>IF(N164="základní",J164,0)</f>
        <v>0</v>
      </c>
      <c r="BF164" s="246">
        <f>IF(N164="snížená",J164,0)</f>
        <v>0</v>
      </c>
      <c r="BG164" s="246">
        <f>IF(N164="zákl. přenesená",J164,0)</f>
        <v>0</v>
      </c>
      <c r="BH164" s="246">
        <f>IF(N164="sníž. přenesená",J164,0)</f>
        <v>0</v>
      </c>
      <c r="BI164" s="246">
        <f>IF(N164="nulová",J164,0)</f>
        <v>0</v>
      </c>
      <c r="BJ164" s="16" t="s">
        <v>85</v>
      </c>
      <c r="BK164" s="246">
        <f>ROUND(I164*H164,2)</f>
        <v>0</v>
      </c>
      <c r="BL164" s="16" t="s">
        <v>165</v>
      </c>
      <c r="BM164" s="245" t="s">
        <v>552</v>
      </c>
    </row>
    <row r="165" s="2" customFormat="1" ht="16.5" customHeight="1">
      <c r="A165" s="37"/>
      <c r="B165" s="38"/>
      <c r="C165" s="234" t="s">
        <v>358</v>
      </c>
      <c r="D165" s="234" t="s">
        <v>160</v>
      </c>
      <c r="E165" s="235" t="s">
        <v>1155</v>
      </c>
      <c r="F165" s="236" t="s">
        <v>1156</v>
      </c>
      <c r="G165" s="237" t="s">
        <v>1038</v>
      </c>
      <c r="H165" s="238">
        <v>41</v>
      </c>
      <c r="I165" s="239"/>
      <c r="J165" s="240">
        <f>ROUND(I165*H165,2)</f>
        <v>0</v>
      </c>
      <c r="K165" s="236" t="s">
        <v>1</v>
      </c>
      <c r="L165" s="43"/>
      <c r="M165" s="241" t="s">
        <v>1</v>
      </c>
      <c r="N165" s="242" t="s">
        <v>42</v>
      </c>
      <c r="O165" s="90"/>
      <c r="P165" s="243">
        <f>O165*H165</f>
        <v>0</v>
      </c>
      <c r="Q165" s="243">
        <v>0</v>
      </c>
      <c r="R165" s="243">
        <f>Q165*H165</f>
        <v>0</v>
      </c>
      <c r="S165" s="243">
        <v>0</v>
      </c>
      <c r="T165" s="244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45" t="s">
        <v>165</v>
      </c>
      <c r="AT165" s="245" t="s">
        <v>160</v>
      </c>
      <c r="AU165" s="245" t="s">
        <v>85</v>
      </c>
      <c r="AY165" s="16" t="s">
        <v>158</v>
      </c>
      <c r="BE165" s="246">
        <f>IF(N165="základní",J165,0)</f>
        <v>0</v>
      </c>
      <c r="BF165" s="246">
        <f>IF(N165="snížená",J165,0)</f>
        <v>0</v>
      </c>
      <c r="BG165" s="246">
        <f>IF(N165="zákl. přenesená",J165,0)</f>
        <v>0</v>
      </c>
      <c r="BH165" s="246">
        <f>IF(N165="sníž. přenesená",J165,0)</f>
        <v>0</v>
      </c>
      <c r="BI165" s="246">
        <f>IF(N165="nulová",J165,0)</f>
        <v>0</v>
      </c>
      <c r="BJ165" s="16" t="s">
        <v>85</v>
      </c>
      <c r="BK165" s="246">
        <f>ROUND(I165*H165,2)</f>
        <v>0</v>
      </c>
      <c r="BL165" s="16" t="s">
        <v>165</v>
      </c>
      <c r="BM165" s="245" t="s">
        <v>562</v>
      </c>
    </row>
    <row r="166" s="2" customFormat="1" ht="16.5" customHeight="1">
      <c r="A166" s="37"/>
      <c r="B166" s="38"/>
      <c r="C166" s="234" t="s">
        <v>362</v>
      </c>
      <c r="D166" s="234" t="s">
        <v>160</v>
      </c>
      <c r="E166" s="235" t="s">
        <v>1157</v>
      </c>
      <c r="F166" s="236" t="s">
        <v>1158</v>
      </c>
      <c r="G166" s="237" t="s">
        <v>185</v>
      </c>
      <c r="H166" s="238">
        <v>80</v>
      </c>
      <c r="I166" s="239"/>
      <c r="J166" s="240">
        <f>ROUND(I166*H166,2)</f>
        <v>0</v>
      </c>
      <c r="K166" s="236" t="s">
        <v>1</v>
      </c>
      <c r="L166" s="43"/>
      <c r="M166" s="241" t="s">
        <v>1</v>
      </c>
      <c r="N166" s="242" t="s">
        <v>42</v>
      </c>
      <c r="O166" s="90"/>
      <c r="P166" s="243">
        <f>O166*H166</f>
        <v>0</v>
      </c>
      <c r="Q166" s="243">
        <v>0</v>
      </c>
      <c r="R166" s="243">
        <f>Q166*H166</f>
        <v>0</v>
      </c>
      <c r="S166" s="243">
        <v>0</v>
      </c>
      <c r="T166" s="244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45" t="s">
        <v>165</v>
      </c>
      <c r="AT166" s="245" t="s">
        <v>160</v>
      </c>
      <c r="AU166" s="245" t="s">
        <v>85</v>
      </c>
      <c r="AY166" s="16" t="s">
        <v>158</v>
      </c>
      <c r="BE166" s="246">
        <f>IF(N166="základní",J166,0)</f>
        <v>0</v>
      </c>
      <c r="BF166" s="246">
        <f>IF(N166="snížená",J166,0)</f>
        <v>0</v>
      </c>
      <c r="BG166" s="246">
        <f>IF(N166="zákl. přenesená",J166,0)</f>
        <v>0</v>
      </c>
      <c r="BH166" s="246">
        <f>IF(N166="sníž. přenesená",J166,0)</f>
        <v>0</v>
      </c>
      <c r="BI166" s="246">
        <f>IF(N166="nulová",J166,0)</f>
        <v>0</v>
      </c>
      <c r="BJ166" s="16" t="s">
        <v>85</v>
      </c>
      <c r="BK166" s="246">
        <f>ROUND(I166*H166,2)</f>
        <v>0</v>
      </c>
      <c r="BL166" s="16" t="s">
        <v>165</v>
      </c>
      <c r="BM166" s="245" t="s">
        <v>574</v>
      </c>
    </row>
    <row r="167" s="2" customFormat="1" ht="16.5" customHeight="1">
      <c r="A167" s="37"/>
      <c r="B167" s="38"/>
      <c r="C167" s="234" t="s">
        <v>367</v>
      </c>
      <c r="D167" s="234" t="s">
        <v>160</v>
      </c>
      <c r="E167" s="235" t="s">
        <v>1159</v>
      </c>
      <c r="F167" s="236" t="s">
        <v>1160</v>
      </c>
      <c r="G167" s="237" t="s">
        <v>185</v>
      </c>
      <c r="H167" s="238">
        <v>30</v>
      </c>
      <c r="I167" s="239"/>
      <c r="J167" s="240">
        <f>ROUND(I167*H167,2)</f>
        <v>0</v>
      </c>
      <c r="K167" s="236" t="s">
        <v>1</v>
      </c>
      <c r="L167" s="43"/>
      <c r="M167" s="241" t="s">
        <v>1</v>
      </c>
      <c r="N167" s="242" t="s">
        <v>42</v>
      </c>
      <c r="O167" s="90"/>
      <c r="P167" s="243">
        <f>O167*H167</f>
        <v>0</v>
      </c>
      <c r="Q167" s="243">
        <v>0</v>
      </c>
      <c r="R167" s="243">
        <f>Q167*H167</f>
        <v>0</v>
      </c>
      <c r="S167" s="243">
        <v>0</v>
      </c>
      <c r="T167" s="244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45" t="s">
        <v>165</v>
      </c>
      <c r="AT167" s="245" t="s">
        <v>160</v>
      </c>
      <c r="AU167" s="245" t="s">
        <v>85</v>
      </c>
      <c r="AY167" s="16" t="s">
        <v>158</v>
      </c>
      <c r="BE167" s="246">
        <f>IF(N167="základní",J167,0)</f>
        <v>0</v>
      </c>
      <c r="BF167" s="246">
        <f>IF(N167="snížená",J167,0)</f>
        <v>0</v>
      </c>
      <c r="BG167" s="246">
        <f>IF(N167="zákl. přenesená",J167,0)</f>
        <v>0</v>
      </c>
      <c r="BH167" s="246">
        <f>IF(N167="sníž. přenesená",J167,0)</f>
        <v>0</v>
      </c>
      <c r="BI167" s="246">
        <f>IF(N167="nulová",J167,0)</f>
        <v>0</v>
      </c>
      <c r="BJ167" s="16" t="s">
        <v>85</v>
      </c>
      <c r="BK167" s="246">
        <f>ROUND(I167*H167,2)</f>
        <v>0</v>
      </c>
      <c r="BL167" s="16" t="s">
        <v>165</v>
      </c>
      <c r="BM167" s="245" t="s">
        <v>584</v>
      </c>
    </row>
    <row r="168" s="2" customFormat="1" ht="16.5" customHeight="1">
      <c r="A168" s="37"/>
      <c r="B168" s="38"/>
      <c r="C168" s="234" t="s">
        <v>372</v>
      </c>
      <c r="D168" s="234" t="s">
        <v>160</v>
      </c>
      <c r="E168" s="235" t="s">
        <v>1161</v>
      </c>
      <c r="F168" s="236" t="s">
        <v>1162</v>
      </c>
      <c r="G168" s="237" t="s">
        <v>179</v>
      </c>
      <c r="H168" s="238">
        <v>0.5</v>
      </c>
      <c r="I168" s="239"/>
      <c r="J168" s="240">
        <f>ROUND(I168*H168,2)</f>
        <v>0</v>
      </c>
      <c r="K168" s="236" t="s">
        <v>1</v>
      </c>
      <c r="L168" s="43"/>
      <c r="M168" s="241" t="s">
        <v>1</v>
      </c>
      <c r="N168" s="242" t="s">
        <v>42</v>
      </c>
      <c r="O168" s="90"/>
      <c r="P168" s="243">
        <f>O168*H168</f>
        <v>0</v>
      </c>
      <c r="Q168" s="243">
        <v>0</v>
      </c>
      <c r="R168" s="243">
        <f>Q168*H168</f>
        <v>0</v>
      </c>
      <c r="S168" s="243">
        <v>0</v>
      </c>
      <c r="T168" s="244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45" t="s">
        <v>165</v>
      </c>
      <c r="AT168" s="245" t="s">
        <v>160</v>
      </c>
      <c r="AU168" s="245" t="s">
        <v>85</v>
      </c>
      <c r="AY168" s="16" t="s">
        <v>158</v>
      </c>
      <c r="BE168" s="246">
        <f>IF(N168="základní",J168,0)</f>
        <v>0</v>
      </c>
      <c r="BF168" s="246">
        <f>IF(N168="snížená",J168,0)</f>
        <v>0</v>
      </c>
      <c r="BG168" s="246">
        <f>IF(N168="zákl. přenesená",J168,0)</f>
        <v>0</v>
      </c>
      <c r="BH168" s="246">
        <f>IF(N168="sníž. přenesená",J168,0)</f>
        <v>0</v>
      </c>
      <c r="BI168" s="246">
        <f>IF(N168="nulová",J168,0)</f>
        <v>0</v>
      </c>
      <c r="BJ168" s="16" t="s">
        <v>85</v>
      </c>
      <c r="BK168" s="246">
        <f>ROUND(I168*H168,2)</f>
        <v>0</v>
      </c>
      <c r="BL168" s="16" t="s">
        <v>165</v>
      </c>
      <c r="BM168" s="245" t="s">
        <v>593</v>
      </c>
    </row>
    <row r="169" s="2" customFormat="1" ht="16.5" customHeight="1">
      <c r="A169" s="37"/>
      <c r="B169" s="38"/>
      <c r="C169" s="234" t="s">
        <v>377</v>
      </c>
      <c r="D169" s="234" t="s">
        <v>160</v>
      </c>
      <c r="E169" s="235" t="s">
        <v>1163</v>
      </c>
      <c r="F169" s="236" t="s">
        <v>1164</v>
      </c>
      <c r="G169" s="237" t="s">
        <v>1165</v>
      </c>
      <c r="H169" s="238">
        <v>20</v>
      </c>
      <c r="I169" s="239"/>
      <c r="J169" s="240">
        <f>ROUND(I169*H169,2)</f>
        <v>0</v>
      </c>
      <c r="K169" s="236" t="s">
        <v>1</v>
      </c>
      <c r="L169" s="43"/>
      <c r="M169" s="241" t="s">
        <v>1</v>
      </c>
      <c r="N169" s="242" t="s">
        <v>42</v>
      </c>
      <c r="O169" s="90"/>
      <c r="P169" s="243">
        <f>O169*H169</f>
        <v>0</v>
      </c>
      <c r="Q169" s="243">
        <v>0</v>
      </c>
      <c r="R169" s="243">
        <f>Q169*H169</f>
        <v>0</v>
      </c>
      <c r="S169" s="243">
        <v>0</v>
      </c>
      <c r="T169" s="244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45" t="s">
        <v>165</v>
      </c>
      <c r="AT169" s="245" t="s">
        <v>160</v>
      </c>
      <c r="AU169" s="245" t="s">
        <v>85</v>
      </c>
      <c r="AY169" s="16" t="s">
        <v>158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16" t="s">
        <v>85</v>
      </c>
      <c r="BK169" s="246">
        <f>ROUND(I169*H169,2)</f>
        <v>0</v>
      </c>
      <c r="BL169" s="16" t="s">
        <v>165</v>
      </c>
      <c r="BM169" s="245" t="s">
        <v>602</v>
      </c>
    </row>
    <row r="170" s="2" customFormat="1" ht="16.5" customHeight="1">
      <c r="A170" s="37"/>
      <c r="B170" s="38"/>
      <c r="C170" s="234" t="s">
        <v>383</v>
      </c>
      <c r="D170" s="234" t="s">
        <v>160</v>
      </c>
      <c r="E170" s="235" t="s">
        <v>1166</v>
      </c>
      <c r="F170" s="236" t="s">
        <v>1167</v>
      </c>
      <c r="G170" s="237" t="s">
        <v>179</v>
      </c>
      <c r="H170" s="238">
        <v>0.5</v>
      </c>
      <c r="I170" s="239"/>
      <c r="J170" s="240">
        <f>ROUND(I170*H170,2)</f>
        <v>0</v>
      </c>
      <c r="K170" s="236" t="s">
        <v>1</v>
      </c>
      <c r="L170" s="43"/>
      <c r="M170" s="241" t="s">
        <v>1</v>
      </c>
      <c r="N170" s="242" t="s">
        <v>42</v>
      </c>
      <c r="O170" s="90"/>
      <c r="P170" s="243">
        <f>O170*H170</f>
        <v>0</v>
      </c>
      <c r="Q170" s="243">
        <v>0</v>
      </c>
      <c r="R170" s="243">
        <f>Q170*H170</f>
        <v>0</v>
      </c>
      <c r="S170" s="243">
        <v>0</v>
      </c>
      <c r="T170" s="244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45" t="s">
        <v>165</v>
      </c>
      <c r="AT170" s="245" t="s">
        <v>160</v>
      </c>
      <c r="AU170" s="245" t="s">
        <v>85</v>
      </c>
      <c r="AY170" s="16" t="s">
        <v>158</v>
      </c>
      <c r="BE170" s="246">
        <f>IF(N170="základní",J170,0)</f>
        <v>0</v>
      </c>
      <c r="BF170" s="246">
        <f>IF(N170="snížená",J170,0)</f>
        <v>0</v>
      </c>
      <c r="BG170" s="246">
        <f>IF(N170="zákl. přenesená",J170,0)</f>
        <v>0</v>
      </c>
      <c r="BH170" s="246">
        <f>IF(N170="sníž. přenesená",J170,0)</f>
        <v>0</v>
      </c>
      <c r="BI170" s="246">
        <f>IF(N170="nulová",J170,0)</f>
        <v>0</v>
      </c>
      <c r="BJ170" s="16" t="s">
        <v>85</v>
      </c>
      <c r="BK170" s="246">
        <f>ROUND(I170*H170,2)</f>
        <v>0</v>
      </c>
      <c r="BL170" s="16" t="s">
        <v>165</v>
      </c>
      <c r="BM170" s="245" t="s">
        <v>610</v>
      </c>
    </row>
    <row r="171" s="12" customFormat="1" ht="25.92" customHeight="1">
      <c r="A171" s="12"/>
      <c r="B171" s="218"/>
      <c r="C171" s="219"/>
      <c r="D171" s="220" t="s">
        <v>76</v>
      </c>
      <c r="E171" s="221" t="s">
        <v>1061</v>
      </c>
      <c r="F171" s="221" t="s">
        <v>1168</v>
      </c>
      <c r="G171" s="219"/>
      <c r="H171" s="219"/>
      <c r="I171" s="222"/>
      <c r="J171" s="223">
        <f>BK171</f>
        <v>0</v>
      </c>
      <c r="K171" s="219"/>
      <c r="L171" s="224"/>
      <c r="M171" s="225"/>
      <c r="N171" s="226"/>
      <c r="O171" s="226"/>
      <c r="P171" s="227">
        <f>SUM(P172:P206)</f>
        <v>0</v>
      </c>
      <c r="Q171" s="226"/>
      <c r="R171" s="227">
        <f>SUM(R172:R206)</f>
        <v>0</v>
      </c>
      <c r="S171" s="226"/>
      <c r="T171" s="228">
        <f>SUM(T172:T206)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9" t="s">
        <v>85</v>
      </c>
      <c r="AT171" s="230" t="s">
        <v>76</v>
      </c>
      <c r="AU171" s="230" t="s">
        <v>77</v>
      </c>
      <c r="AY171" s="229" t="s">
        <v>158</v>
      </c>
      <c r="BK171" s="231">
        <f>SUM(BK172:BK206)</f>
        <v>0</v>
      </c>
    </row>
    <row r="172" s="2" customFormat="1" ht="16.5" customHeight="1">
      <c r="A172" s="37"/>
      <c r="B172" s="38"/>
      <c r="C172" s="234" t="s">
        <v>388</v>
      </c>
      <c r="D172" s="234" t="s">
        <v>160</v>
      </c>
      <c r="E172" s="235" t="s">
        <v>1169</v>
      </c>
      <c r="F172" s="236" t="s">
        <v>1170</v>
      </c>
      <c r="G172" s="237" t="s">
        <v>189</v>
      </c>
      <c r="H172" s="238">
        <v>6</v>
      </c>
      <c r="I172" s="239"/>
      <c r="J172" s="240">
        <f>ROUND(I172*H172,2)</f>
        <v>0</v>
      </c>
      <c r="K172" s="236" t="s">
        <v>1</v>
      </c>
      <c r="L172" s="43"/>
      <c r="M172" s="241" t="s">
        <v>1</v>
      </c>
      <c r="N172" s="242" t="s">
        <v>42</v>
      </c>
      <c r="O172" s="90"/>
      <c r="P172" s="243">
        <f>O172*H172</f>
        <v>0</v>
      </c>
      <c r="Q172" s="243">
        <v>0</v>
      </c>
      <c r="R172" s="243">
        <f>Q172*H172</f>
        <v>0</v>
      </c>
      <c r="S172" s="243">
        <v>0</v>
      </c>
      <c r="T172" s="244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45" t="s">
        <v>165</v>
      </c>
      <c r="AT172" s="245" t="s">
        <v>160</v>
      </c>
      <c r="AU172" s="245" t="s">
        <v>85</v>
      </c>
      <c r="AY172" s="16" t="s">
        <v>158</v>
      </c>
      <c r="BE172" s="246">
        <f>IF(N172="základní",J172,0)</f>
        <v>0</v>
      </c>
      <c r="BF172" s="246">
        <f>IF(N172="snížená",J172,0)</f>
        <v>0</v>
      </c>
      <c r="BG172" s="246">
        <f>IF(N172="zákl. přenesená",J172,0)</f>
        <v>0</v>
      </c>
      <c r="BH172" s="246">
        <f>IF(N172="sníž. přenesená",J172,0)</f>
        <v>0</v>
      </c>
      <c r="BI172" s="246">
        <f>IF(N172="nulová",J172,0)</f>
        <v>0</v>
      </c>
      <c r="BJ172" s="16" t="s">
        <v>85</v>
      </c>
      <c r="BK172" s="246">
        <f>ROUND(I172*H172,2)</f>
        <v>0</v>
      </c>
      <c r="BL172" s="16" t="s">
        <v>165</v>
      </c>
      <c r="BM172" s="245" t="s">
        <v>618</v>
      </c>
    </row>
    <row r="173" s="2" customFormat="1" ht="16.5" customHeight="1">
      <c r="A173" s="37"/>
      <c r="B173" s="38"/>
      <c r="C173" s="234" t="s">
        <v>394</v>
      </c>
      <c r="D173" s="234" t="s">
        <v>160</v>
      </c>
      <c r="E173" s="235" t="s">
        <v>1171</v>
      </c>
      <c r="F173" s="236" t="s">
        <v>1172</v>
      </c>
      <c r="G173" s="237" t="s">
        <v>189</v>
      </c>
      <c r="H173" s="238">
        <v>2</v>
      </c>
      <c r="I173" s="239"/>
      <c r="J173" s="240">
        <f>ROUND(I173*H173,2)</f>
        <v>0</v>
      </c>
      <c r="K173" s="236" t="s">
        <v>1</v>
      </c>
      <c r="L173" s="43"/>
      <c r="M173" s="241" t="s">
        <v>1</v>
      </c>
      <c r="N173" s="242" t="s">
        <v>42</v>
      </c>
      <c r="O173" s="90"/>
      <c r="P173" s="243">
        <f>O173*H173</f>
        <v>0</v>
      </c>
      <c r="Q173" s="243">
        <v>0</v>
      </c>
      <c r="R173" s="243">
        <f>Q173*H173</f>
        <v>0</v>
      </c>
      <c r="S173" s="243">
        <v>0</v>
      </c>
      <c r="T173" s="244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45" t="s">
        <v>165</v>
      </c>
      <c r="AT173" s="245" t="s">
        <v>160</v>
      </c>
      <c r="AU173" s="245" t="s">
        <v>85</v>
      </c>
      <c r="AY173" s="16" t="s">
        <v>158</v>
      </c>
      <c r="BE173" s="246">
        <f>IF(N173="základní",J173,0)</f>
        <v>0</v>
      </c>
      <c r="BF173" s="246">
        <f>IF(N173="snížená",J173,0)</f>
        <v>0</v>
      </c>
      <c r="BG173" s="246">
        <f>IF(N173="zákl. přenesená",J173,0)</f>
        <v>0</v>
      </c>
      <c r="BH173" s="246">
        <f>IF(N173="sníž. přenesená",J173,0)</f>
        <v>0</v>
      </c>
      <c r="BI173" s="246">
        <f>IF(N173="nulová",J173,0)</f>
        <v>0</v>
      </c>
      <c r="BJ173" s="16" t="s">
        <v>85</v>
      </c>
      <c r="BK173" s="246">
        <f>ROUND(I173*H173,2)</f>
        <v>0</v>
      </c>
      <c r="BL173" s="16" t="s">
        <v>165</v>
      </c>
      <c r="BM173" s="245" t="s">
        <v>626</v>
      </c>
    </row>
    <row r="174" s="2" customFormat="1" ht="16.5" customHeight="1">
      <c r="A174" s="37"/>
      <c r="B174" s="38"/>
      <c r="C174" s="234" t="s">
        <v>399</v>
      </c>
      <c r="D174" s="234" t="s">
        <v>160</v>
      </c>
      <c r="E174" s="235" t="s">
        <v>1173</v>
      </c>
      <c r="F174" s="236" t="s">
        <v>1174</v>
      </c>
      <c r="G174" s="237" t="s">
        <v>189</v>
      </c>
      <c r="H174" s="238">
        <v>25</v>
      </c>
      <c r="I174" s="239"/>
      <c r="J174" s="240">
        <f>ROUND(I174*H174,2)</f>
        <v>0</v>
      </c>
      <c r="K174" s="236" t="s">
        <v>1</v>
      </c>
      <c r="L174" s="43"/>
      <c r="M174" s="241" t="s">
        <v>1</v>
      </c>
      <c r="N174" s="242" t="s">
        <v>42</v>
      </c>
      <c r="O174" s="90"/>
      <c r="P174" s="243">
        <f>O174*H174</f>
        <v>0</v>
      </c>
      <c r="Q174" s="243">
        <v>0</v>
      </c>
      <c r="R174" s="243">
        <f>Q174*H174</f>
        <v>0</v>
      </c>
      <c r="S174" s="243">
        <v>0</v>
      </c>
      <c r="T174" s="244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45" t="s">
        <v>165</v>
      </c>
      <c r="AT174" s="245" t="s">
        <v>160</v>
      </c>
      <c r="AU174" s="245" t="s">
        <v>85</v>
      </c>
      <c r="AY174" s="16" t="s">
        <v>158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16" t="s">
        <v>85</v>
      </c>
      <c r="BK174" s="246">
        <f>ROUND(I174*H174,2)</f>
        <v>0</v>
      </c>
      <c r="BL174" s="16" t="s">
        <v>165</v>
      </c>
      <c r="BM174" s="245" t="s">
        <v>634</v>
      </c>
    </row>
    <row r="175" s="2" customFormat="1" ht="16.5" customHeight="1">
      <c r="A175" s="37"/>
      <c r="B175" s="38"/>
      <c r="C175" s="234" t="s">
        <v>404</v>
      </c>
      <c r="D175" s="234" t="s">
        <v>160</v>
      </c>
      <c r="E175" s="235" t="s">
        <v>1175</v>
      </c>
      <c r="F175" s="236" t="s">
        <v>1176</v>
      </c>
      <c r="G175" s="237" t="s">
        <v>189</v>
      </c>
      <c r="H175" s="238">
        <v>160</v>
      </c>
      <c r="I175" s="239"/>
      <c r="J175" s="240">
        <f>ROUND(I175*H175,2)</f>
        <v>0</v>
      </c>
      <c r="K175" s="236" t="s">
        <v>1</v>
      </c>
      <c r="L175" s="43"/>
      <c r="M175" s="241" t="s">
        <v>1</v>
      </c>
      <c r="N175" s="242" t="s">
        <v>42</v>
      </c>
      <c r="O175" s="90"/>
      <c r="P175" s="243">
        <f>O175*H175</f>
        <v>0</v>
      </c>
      <c r="Q175" s="243">
        <v>0</v>
      </c>
      <c r="R175" s="243">
        <f>Q175*H175</f>
        <v>0</v>
      </c>
      <c r="S175" s="243">
        <v>0</v>
      </c>
      <c r="T175" s="244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45" t="s">
        <v>165</v>
      </c>
      <c r="AT175" s="245" t="s">
        <v>160</v>
      </c>
      <c r="AU175" s="245" t="s">
        <v>85</v>
      </c>
      <c r="AY175" s="16" t="s">
        <v>158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16" t="s">
        <v>85</v>
      </c>
      <c r="BK175" s="246">
        <f>ROUND(I175*H175,2)</f>
        <v>0</v>
      </c>
      <c r="BL175" s="16" t="s">
        <v>165</v>
      </c>
      <c r="BM175" s="245" t="s">
        <v>644</v>
      </c>
    </row>
    <row r="176" s="2" customFormat="1" ht="16.5" customHeight="1">
      <c r="A176" s="37"/>
      <c r="B176" s="38"/>
      <c r="C176" s="234" t="s">
        <v>409</v>
      </c>
      <c r="D176" s="234" t="s">
        <v>160</v>
      </c>
      <c r="E176" s="235" t="s">
        <v>1177</v>
      </c>
      <c r="F176" s="236" t="s">
        <v>1178</v>
      </c>
      <c r="G176" s="237" t="s">
        <v>189</v>
      </c>
      <c r="H176" s="238">
        <v>315</v>
      </c>
      <c r="I176" s="239"/>
      <c r="J176" s="240">
        <f>ROUND(I176*H176,2)</f>
        <v>0</v>
      </c>
      <c r="K176" s="236" t="s">
        <v>1</v>
      </c>
      <c r="L176" s="43"/>
      <c r="M176" s="241" t="s">
        <v>1</v>
      </c>
      <c r="N176" s="242" t="s">
        <v>42</v>
      </c>
      <c r="O176" s="90"/>
      <c r="P176" s="243">
        <f>O176*H176</f>
        <v>0</v>
      </c>
      <c r="Q176" s="243">
        <v>0</v>
      </c>
      <c r="R176" s="243">
        <f>Q176*H176</f>
        <v>0</v>
      </c>
      <c r="S176" s="243">
        <v>0</v>
      </c>
      <c r="T176" s="244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45" t="s">
        <v>165</v>
      </c>
      <c r="AT176" s="245" t="s">
        <v>160</v>
      </c>
      <c r="AU176" s="245" t="s">
        <v>85</v>
      </c>
      <c r="AY176" s="16" t="s">
        <v>158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16" t="s">
        <v>85</v>
      </c>
      <c r="BK176" s="246">
        <f>ROUND(I176*H176,2)</f>
        <v>0</v>
      </c>
      <c r="BL176" s="16" t="s">
        <v>165</v>
      </c>
      <c r="BM176" s="245" t="s">
        <v>652</v>
      </c>
    </row>
    <row r="177" s="2" customFormat="1" ht="16.5" customHeight="1">
      <c r="A177" s="37"/>
      <c r="B177" s="38"/>
      <c r="C177" s="234" t="s">
        <v>416</v>
      </c>
      <c r="D177" s="234" t="s">
        <v>160</v>
      </c>
      <c r="E177" s="235" t="s">
        <v>1179</v>
      </c>
      <c r="F177" s="236" t="s">
        <v>1180</v>
      </c>
      <c r="G177" s="237" t="s">
        <v>189</v>
      </c>
      <c r="H177" s="238">
        <v>35</v>
      </c>
      <c r="I177" s="239"/>
      <c r="J177" s="240">
        <f>ROUND(I177*H177,2)</f>
        <v>0</v>
      </c>
      <c r="K177" s="236" t="s">
        <v>1</v>
      </c>
      <c r="L177" s="43"/>
      <c r="M177" s="241" t="s">
        <v>1</v>
      </c>
      <c r="N177" s="242" t="s">
        <v>42</v>
      </c>
      <c r="O177" s="90"/>
      <c r="P177" s="243">
        <f>O177*H177</f>
        <v>0</v>
      </c>
      <c r="Q177" s="243">
        <v>0</v>
      </c>
      <c r="R177" s="243">
        <f>Q177*H177</f>
        <v>0</v>
      </c>
      <c r="S177" s="243">
        <v>0</v>
      </c>
      <c r="T177" s="244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45" t="s">
        <v>165</v>
      </c>
      <c r="AT177" s="245" t="s">
        <v>160</v>
      </c>
      <c r="AU177" s="245" t="s">
        <v>85</v>
      </c>
      <c r="AY177" s="16" t="s">
        <v>158</v>
      </c>
      <c r="BE177" s="246">
        <f>IF(N177="základní",J177,0)</f>
        <v>0</v>
      </c>
      <c r="BF177" s="246">
        <f>IF(N177="snížená",J177,0)</f>
        <v>0</v>
      </c>
      <c r="BG177" s="246">
        <f>IF(N177="zákl. přenesená",J177,0)</f>
        <v>0</v>
      </c>
      <c r="BH177" s="246">
        <f>IF(N177="sníž. přenesená",J177,0)</f>
        <v>0</v>
      </c>
      <c r="BI177" s="246">
        <f>IF(N177="nulová",J177,0)</f>
        <v>0</v>
      </c>
      <c r="BJ177" s="16" t="s">
        <v>85</v>
      </c>
      <c r="BK177" s="246">
        <f>ROUND(I177*H177,2)</f>
        <v>0</v>
      </c>
      <c r="BL177" s="16" t="s">
        <v>165</v>
      </c>
      <c r="BM177" s="245" t="s">
        <v>660</v>
      </c>
    </row>
    <row r="178" s="2" customFormat="1" ht="16.5" customHeight="1">
      <c r="A178" s="37"/>
      <c r="B178" s="38"/>
      <c r="C178" s="234" t="s">
        <v>422</v>
      </c>
      <c r="D178" s="234" t="s">
        <v>160</v>
      </c>
      <c r="E178" s="235" t="s">
        <v>1181</v>
      </c>
      <c r="F178" s="236" t="s">
        <v>1182</v>
      </c>
      <c r="G178" s="237" t="s">
        <v>189</v>
      </c>
      <c r="H178" s="238">
        <v>20</v>
      </c>
      <c r="I178" s="239"/>
      <c r="J178" s="240">
        <f>ROUND(I178*H178,2)</f>
        <v>0</v>
      </c>
      <c r="K178" s="236" t="s">
        <v>1</v>
      </c>
      <c r="L178" s="43"/>
      <c r="M178" s="241" t="s">
        <v>1</v>
      </c>
      <c r="N178" s="242" t="s">
        <v>42</v>
      </c>
      <c r="O178" s="90"/>
      <c r="P178" s="243">
        <f>O178*H178</f>
        <v>0</v>
      </c>
      <c r="Q178" s="243">
        <v>0</v>
      </c>
      <c r="R178" s="243">
        <f>Q178*H178</f>
        <v>0</v>
      </c>
      <c r="S178" s="243">
        <v>0</v>
      </c>
      <c r="T178" s="244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45" t="s">
        <v>165</v>
      </c>
      <c r="AT178" s="245" t="s">
        <v>160</v>
      </c>
      <c r="AU178" s="245" t="s">
        <v>85</v>
      </c>
      <c r="AY178" s="16" t="s">
        <v>158</v>
      </c>
      <c r="BE178" s="246">
        <f>IF(N178="základní",J178,0)</f>
        <v>0</v>
      </c>
      <c r="BF178" s="246">
        <f>IF(N178="snížená",J178,0)</f>
        <v>0</v>
      </c>
      <c r="BG178" s="246">
        <f>IF(N178="zákl. přenesená",J178,0)</f>
        <v>0</v>
      </c>
      <c r="BH178" s="246">
        <f>IF(N178="sníž. přenesená",J178,0)</f>
        <v>0</v>
      </c>
      <c r="BI178" s="246">
        <f>IF(N178="nulová",J178,0)</f>
        <v>0</v>
      </c>
      <c r="BJ178" s="16" t="s">
        <v>85</v>
      </c>
      <c r="BK178" s="246">
        <f>ROUND(I178*H178,2)</f>
        <v>0</v>
      </c>
      <c r="BL178" s="16" t="s">
        <v>165</v>
      </c>
      <c r="BM178" s="245" t="s">
        <v>671</v>
      </c>
    </row>
    <row r="179" s="2" customFormat="1" ht="16.5" customHeight="1">
      <c r="A179" s="37"/>
      <c r="B179" s="38"/>
      <c r="C179" s="234" t="s">
        <v>426</v>
      </c>
      <c r="D179" s="234" t="s">
        <v>160</v>
      </c>
      <c r="E179" s="235" t="s">
        <v>1183</v>
      </c>
      <c r="F179" s="236" t="s">
        <v>1184</v>
      </c>
      <c r="G179" s="237" t="s">
        <v>1130</v>
      </c>
      <c r="H179" s="238">
        <v>36</v>
      </c>
      <c r="I179" s="239"/>
      <c r="J179" s="240">
        <f>ROUND(I179*H179,2)</f>
        <v>0</v>
      </c>
      <c r="K179" s="236" t="s">
        <v>1</v>
      </c>
      <c r="L179" s="43"/>
      <c r="M179" s="241" t="s">
        <v>1</v>
      </c>
      <c r="N179" s="242" t="s">
        <v>42</v>
      </c>
      <c r="O179" s="90"/>
      <c r="P179" s="243">
        <f>O179*H179</f>
        <v>0</v>
      </c>
      <c r="Q179" s="243">
        <v>0</v>
      </c>
      <c r="R179" s="243">
        <f>Q179*H179</f>
        <v>0</v>
      </c>
      <c r="S179" s="243">
        <v>0</v>
      </c>
      <c r="T179" s="244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45" t="s">
        <v>165</v>
      </c>
      <c r="AT179" s="245" t="s">
        <v>160</v>
      </c>
      <c r="AU179" s="245" t="s">
        <v>85</v>
      </c>
      <c r="AY179" s="16" t="s">
        <v>158</v>
      </c>
      <c r="BE179" s="246">
        <f>IF(N179="základní",J179,0)</f>
        <v>0</v>
      </c>
      <c r="BF179" s="246">
        <f>IF(N179="snížená",J179,0)</f>
        <v>0</v>
      </c>
      <c r="BG179" s="246">
        <f>IF(N179="zákl. přenesená",J179,0)</f>
        <v>0</v>
      </c>
      <c r="BH179" s="246">
        <f>IF(N179="sníž. přenesená",J179,0)</f>
        <v>0</v>
      </c>
      <c r="BI179" s="246">
        <f>IF(N179="nulová",J179,0)</f>
        <v>0</v>
      </c>
      <c r="BJ179" s="16" t="s">
        <v>85</v>
      </c>
      <c r="BK179" s="246">
        <f>ROUND(I179*H179,2)</f>
        <v>0</v>
      </c>
      <c r="BL179" s="16" t="s">
        <v>165</v>
      </c>
      <c r="BM179" s="245" t="s">
        <v>681</v>
      </c>
    </row>
    <row r="180" s="2" customFormat="1" ht="16.5" customHeight="1">
      <c r="A180" s="37"/>
      <c r="B180" s="38"/>
      <c r="C180" s="234" t="s">
        <v>431</v>
      </c>
      <c r="D180" s="234" t="s">
        <v>160</v>
      </c>
      <c r="E180" s="235" t="s">
        <v>1185</v>
      </c>
      <c r="F180" s="236" t="s">
        <v>1186</v>
      </c>
      <c r="G180" s="237" t="s">
        <v>1187</v>
      </c>
      <c r="H180" s="238">
        <v>12</v>
      </c>
      <c r="I180" s="239"/>
      <c r="J180" s="240">
        <f>ROUND(I180*H180,2)</f>
        <v>0</v>
      </c>
      <c r="K180" s="236" t="s">
        <v>1</v>
      </c>
      <c r="L180" s="43"/>
      <c r="M180" s="241" t="s">
        <v>1</v>
      </c>
      <c r="N180" s="242" t="s">
        <v>42</v>
      </c>
      <c r="O180" s="90"/>
      <c r="P180" s="243">
        <f>O180*H180</f>
        <v>0</v>
      </c>
      <c r="Q180" s="243">
        <v>0</v>
      </c>
      <c r="R180" s="243">
        <f>Q180*H180</f>
        <v>0</v>
      </c>
      <c r="S180" s="243">
        <v>0</v>
      </c>
      <c r="T180" s="244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45" t="s">
        <v>165</v>
      </c>
      <c r="AT180" s="245" t="s">
        <v>160</v>
      </c>
      <c r="AU180" s="245" t="s">
        <v>85</v>
      </c>
      <c r="AY180" s="16" t="s">
        <v>158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16" t="s">
        <v>85</v>
      </c>
      <c r="BK180" s="246">
        <f>ROUND(I180*H180,2)</f>
        <v>0</v>
      </c>
      <c r="BL180" s="16" t="s">
        <v>165</v>
      </c>
      <c r="BM180" s="245" t="s">
        <v>689</v>
      </c>
    </row>
    <row r="181" s="2" customFormat="1" ht="16.5" customHeight="1">
      <c r="A181" s="37"/>
      <c r="B181" s="38"/>
      <c r="C181" s="234" t="s">
        <v>435</v>
      </c>
      <c r="D181" s="234" t="s">
        <v>160</v>
      </c>
      <c r="E181" s="235" t="s">
        <v>1188</v>
      </c>
      <c r="F181" s="236" t="s">
        <v>1189</v>
      </c>
      <c r="G181" s="237" t="s">
        <v>1187</v>
      </c>
      <c r="H181" s="238">
        <v>12</v>
      </c>
      <c r="I181" s="239"/>
      <c r="J181" s="240">
        <f>ROUND(I181*H181,2)</f>
        <v>0</v>
      </c>
      <c r="K181" s="236" t="s">
        <v>1</v>
      </c>
      <c r="L181" s="43"/>
      <c r="M181" s="241" t="s">
        <v>1</v>
      </c>
      <c r="N181" s="242" t="s">
        <v>42</v>
      </c>
      <c r="O181" s="90"/>
      <c r="P181" s="243">
        <f>O181*H181</f>
        <v>0</v>
      </c>
      <c r="Q181" s="243">
        <v>0</v>
      </c>
      <c r="R181" s="243">
        <f>Q181*H181</f>
        <v>0</v>
      </c>
      <c r="S181" s="243">
        <v>0</v>
      </c>
      <c r="T181" s="244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45" t="s">
        <v>165</v>
      </c>
      <c r="AT181" s="245" t="s">
        <v>160</v>
      </c>
      <c r="AU181" s="245" t="s">
        <v>85</v>
      </c>
      <c r="AY181" s="16" t="s">
        <v>158</v>
      </c>
      <c r="BE181" s="246">
        <f>IF(N181="základní",J181,0)</f>
        <v>0</v>
      </c>
      <c r="BF181" s="246">
        <f>IF(N181="snížená",J181,0)</f>
        <v>0</v>
      </c>
      <c r="BG181" s="246">
        <f>IF(N181="zákl. přenesená",J181,0)</f>
        <v>0</v>
      </c>
      <c r="BH181" s="246">
        <f>IF(N181="sníž. přenesená",J181,0)</f>
        <v>0</v>
      </c>
      <c r="BI181" s="246">
        <f>IF(N181="nulová",J181,0)</f>
        <v>0</v>
      </c>
      <c r="BJ181" s="16" t="s">
        <v>85</v>
      </c>
      <c r="BK181" s="246">
        <f>ROUND(I181*H181,2)</f>
        <v>0</v>
      </c>
      <c r="BL181" s="16" t="s">
        <v>165</v>
      </c>
      <c r="BM181" s="245" t="s">
        <v>699</v>
      </c>
    </row>
    <row r="182" s="2" customFormat="1" ht="16.5" customHeight="1">
      <c r="A182" s="37"/>
      <c r="B182" s="38"/>
      <c r="C182" s="234" t="s">
        <v>440</v>
      </c>
      <c r="D182" s="234" t="s">
        <v>160</v>
      </c>
      <c r="E182" s="235" t="s">
        <v>1190</v>
      </c>
      <c r="F182" s="236" t="s">
        <v>1191</v>
      </c>
      <c r="G182" s="237" t="s">
        <v>1187</v>
      </c>
      <c r="H182" s="238">
        <v>1</v>
      </c>
      <c r="I182" s="239"/>
      <c r="J182" s="240">
        <f>ROUND(I182*H182,2)</f>
        <v>0</v>
      </c>
      <c r="K182" s="236" t="s">
        <v>1</v>
      </c>
      <c r="L182" s="43"/>
      <c r="M182" s="241" t="s">
        <v>1</v>
      </c>
      <c r="N182" s="242" t="s">
        <v>42</v>
      </c>
      <c r="O182" s="90"/>
      <c r="P182" s="243">
        <f>O182*H182</f>
        <v>0</v>
      </c>
      <c r="Q182" s="243">
        <v>0</v>
      </c>
      <c r="R182" s="243">
        <f>Q182*H182</f>
        <v>0</v>
      </c>
      <c r="S182" s="243">
        <v>0</v>
      </c>
      <c r="T182" s="244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45" t="s">
        <v>165</v>
      </c>
      <c r="AT182" s="245" t="s">
        <v>160</v>
      </c>
      <c r="AU182" s="245" t="s">
        <v>85</v>
      </c>
      <c r="AY182" s="16" t="s">
        <v>158</v>
      </c>
      <c r="BE182" s="246">
        <f>IF(N182="základní",J182,0)</f>
        <v>0</v>
      </c>
      <c r="BF182" s="246">
        <f>IF(N182="snížená",J182,0)</f>
        <v>0</v>
      </c>
      <c r="BG182" s="246">
        <f>IF(N182="zákl. přenesená",J182,0)</f>
        <v>0</v>
      </c>
      <c r="BH182" s="246">
        <f>IF(N182="sníž. přenesená",J182,0)</f>
        <v>0</v>
      </c>
      <c r="BI182" s="246">
        <f>IF(N182="nulová",J182,0)</f>
        <v>0</v>
      </c>
      <c r="BJ182" s="16" t="s">
        <v>85</v>
      </c>
      <c r="BK182" s="246">
        <f>ROUND(I182*H182,2)</f>
        <v>0</v>
      </c>
      <c r="BL182" s="16" t="s">
        <v>165</v>
      </c>
      <c r="BM182" s="245" t="s">
        <v>708</v>
      </c>
    </row>
    <row r="183" s="2" customFormat="1" ht="16.5" customHeight="1">
      <c r="A183" s="37"/>
      <c r="B183" s="38"/>
      <c r="C183" s="234" t="s">
        <v>446</v>
      </c>
      <c r="D183" s="234" t="s">
        <v>160</v>
      </c>
      <c r="E183" s="235" t="s">
        <v>1192</v>
      </c>
      <c r="F183" s="236" t="s">
        <v>1193</v>
      </c>
      <c r="G183" s="237" t="s">
        <v>1187</v>
      </c>
      <c r="H183" s="238">
        <v>5</v>
      </c>
      <c r="I183" s="239"/>
      <c r="J183" s="240">
        <f>ROUND(I183*H183,2)</f>
        <v>0</v>
      </c>
      <c r="K183" s="236" t="s">
        <v>1</v>
      </c>
      <c r="L183" s="43"/>
      <c r="M183" s="241" t="s">
        <v>1</v>
      </c>
      <c r="N183" s="242" t="s">
        <v>42</v>
      </c>
      <c r="O183" s="90"/>
      <c r="P183" s="243">
        <f>O183*H183</f>
        <v>0</v>
      </c>
      <c r="Q183" s="243">
        <v>0</v>
      </c>
      <c r="R183" s="243">
        <f>Q183*H183</f>
        <v>0</v>
      </c>
      <c r="S183" s="243">
        <v>0</v>
      </c>
      <c r="T183" s="244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45" t="s">
        <v>165</v>
      </c>
      <c r="AT183" s="245" t="s">
        <v>160</v>
      </c>
      <c r="AU183" s="245" t="s">
        <v>85</v>
      </c>
      <c r="AY183" s="16" t="s">
        <v>158</v>
      </c>
      <c r="BE183" s="246">
        <f>IF(N183="základní",J183,0)</f>
        <v>0</v>
      </c>
      <c r="BF183" s="246">
        <f>IF(N183="snížená",J183,0)</f>
        <v>0</v>
      </c>
      <c r="BG183" s="246">
        <f>IF(N183="zákl. přenesená",J183,0)</f>
        <v>0</v>
      </c>
      <c r="BH183" s="246">
        <f>IF(N183="sníž. přenesená",J183,0)</f>
        <v>0</v>
      </c>
      <c r="BI183" s="246">
        <f>IF(N183="nulová",J183,0)</f>
        <v>0</v>
      </c>
      <c r="BJ183" s="16" t="s">
        <v>85</v>
      </c>
      <c r="BK183" s="246">
        <f>ROUND(I183*H183,2)</f>
        <v>0</v>
      </c>
      <c r="BL183" s="16" t="s">
        <v>165</v>
      </c>
      <c r="BM183" s="245" t="s">
        <v>717</v>
      </c>
    </row>
    <row r="184" s="2" customFormat="1" ht="16.5" customHeight="1">
      <c r="A184" s="37"/>
      <c r="B184" s="38"/>
      <c r="C184" s="234" t="s">
        <v>450</v>
      </c>
      <c r="D184" s="234" t="s">
        <v>160</v>
      </c>
      <c r="E184" s="235" t="s">
        <v>1194</v>
      </c>
      <c r="F184" s="236" t="s">
        <v>1195</v>
      </c>
      <c r="G184" s="237" t="s">
        <v>1187</v>
      </c>
      <c r="H184" s="238">
        <v>1</v>
      </c>
      <c r="I184" s="239"/>
      <c r="J184" s="240">
        <f>ROUND(I184*H184,2)</f>
        <v>0</v>
      </c>
      <c r="K184" s="236" t="s">
        <v>1</v>
      </c>
      <c r="L184" s="43"/>
      <c r="M184" s="241" t="s">
        <v>1</v>
      </c>
      <c r="N184" s="242" t="s">
        <v>42</v>
      </c>
      <c r="O184" s="90"/>
      <c r="P184" s="243">
        <f>O184*H184</f>
        <v>0</v>
      </c>
      <c r="Q184" s="243">
        <v>0</v>
      </c>
      <c r="R184" s="243">
        <f>Q184*H184</f>
        <v>0</v>
      </c>
      <c r="S184" s="243">
        <v>0</v>
      </c>
      <c r="T184" s="244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45" t="s">
        <v>165</v>
      </c>
      <c r="AT184" s="245" t="s">
        <v>160</v>
      </c>
      <c r="AU184" s="245" t="s">
        <v>85</v>
      </c>
      <c r="AY184" s="16" t="s">
        <v>158</v>
      </c>
      <c r="BE184" s="246">
        <f>IF(N184="základní",J184,0)</f>
        <v>0</v>
      </c>
      <c r="BF184" s="246">
        <f>IF(N184="snížená",J184,0)</f>
        <v>0</v>
      </c>
      <c r="BG184" s="246">
        <f>IF(N184="zákl. přenesená",J184,0)</f>
        <v>0</v>
      </c>
      <c r="BH184" s="246">
        <f>IF(N184="sníž. přenesená",J184,0)</f>
        <v>0</v>
      </c>
      <c r="BI184" s="246">
        <f>IF(N184="nulová",J184,0)</f>
        <v>0</v>
      </c>
      <c r="BJ184" s="16" t="s">
        <v>85</v>
      </c>
      <c r="BK184" s="246">
        <f>ROUND(I184*H184,2)</f>
        <v>0</v>
      </c>
      <c r="BL184" s="16" t="s">
        <v>165</v>
      </c>
      <c r="BM184" s="245" t="s">
        <v>727</v>
      </c>
    </row>
    <row r="185" s="2" customFormat="1" ht="16.5" customHeight="1">
      <c r="A185" s="37"/>
      <c r="B185" s="38"/>
      <c r="C185" s="234" t="s">
        <v>458</v>
      </c>
      <c r="D185" s="234" t="s">
        <v>160</v>
      </c>
      <c r="E185" s="235" t="s">
        <v>1196</v>
      </c>
      <c r="F185" s="236" t="s">
        <v>1197</v>
      </c>
      <c r="G185" s="237" t="s">
        <v>1187</v>
      </c>
      <c r="H185" s="238">
        <v>5</v>
      </c>
      <c r="I185" s="239"/>
      <c r="J185" s="240">
        <f>ROUND(I185*H185,2)</f>
        <v>0</v>
      </c>
      <c r="K185" s="236" t="s">
        <v>1</v>
      </c>
      <c r="L185" s="43"/>
      <c r="M185" s="241" t="s">
        <v>1</v>
      </c>
      <c r="N185" s="242" t="s">
        <v>42</v>
      </c>
      <c r="O185" s="90"/>
      <c r="P185" s="243">
        <f>O185*H185</f>
        <v>0</v>
      </c>
      <c r="Q185" s="243">
        <v>0</v>
      </c>
      <c r="R185" s="243">
        <f>Q185*H185</f>
        <v>0</v>
      </c>
      <c r="S185" s="243">
        <v>0</v>
      </c>
      <c r="T185" s="244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45" t="s">
        <v>165</v>
      </c>
      <c r="AT185" s="245" t="s">
        <v>160</v>
      </c>
      <c r="AU185" s="245" t="s">
        <v>85</v>
      </c>
      <c r="AY185" s="16" t="s">
        <v>158</v>
      </c>
      <c r="BE185" s="246">
        <f>IF(N185="základní",J185,0)</f>
        <v>0</v>
      </c>
      <c r="BF185" s="246">
        <f>IF(N185="snížená",J185,0)</f>
        <v>0</v>
      </c>
      <c r="BG185" s="246">
        <f>IF(N185="zákl. přenesená",J185,0)</f>
        <v>0</v>
      </c>
      <c r="BH185" s="246">
        <f>IF(N185="sníž. přenesená",J185,0)</f>
        <v>0</v>
      </c>
      <c r="BI185" s="246">
        <f>IF(N185="nulová",J185,0)</f>
        <v>0</v>
      </c>
      <c r="BJ185" s="16" t="s">
        <v>85</v>
      </c>
      <c r="BK185" s="246">
        <f>ROUND(I185*H185,2)</f>
        <v>0</v>
      </c>
      <c r="BL185" s="16" t="s">
        <v>165</v>
      </c>
      <c r="BM185" s="245" t="s">
        <v>736</v>
      </c>
    </row>
    <row r="186" s="2" customFormat="1" ht="16.5" customHeight="1">
      <c r="A186" s="37"/>
      <c r="B186" s="38"/>
      <c r="C186" s="234" t="s">
        <v>462</v>
      </c>
      <c r="D186" s="234" t="s">
        <v>160</v>
      </c>
      <c r="E186" s="235" t="s">
        <v>1196</v>
      </c>
      <c r="F186" s="236" t="s">
        <v>1197</v>
      </c>
      <c r="G186" s="237" t="s">
        <v>1187</v>
      </c>
      <c r="H186" s="238">
        <v>1</v>
      </c>
      <c r="I186" s="239"/>
      <c r="J186" s="240">
        <f>ROUND(I186*H186,2)</f>
        <v>0</v>
      </c>
      <c r="K186" s="236" t="s">
        <v>1</v>
      </c>
      <c r="L186" s="43"/>
      <c r="M186" s="241" t="s">
        <v>1</v>
      </c>
      <c r="N186" s="242" t="s">
        <v>42</v>
      </c>
      <c r="O186" s="90"/>
      <c r="P186" s="243">
        <f>O186*H186</f>
        <v>0</v>
      </c>
      <c r="Q186" s="243">
        <v>0</v>
      </c>
      <c r="R186" s="243">
        <f>Q186*H186</f>
        <v>0</v>
      </c>
      <c r="S186" s="243">
        <v>0</v>
      </c>
      <c r="T186" s="244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45" t="s">
        <v>165</v>
      </c>
      <c r="AT186" s="245" t="s">
        <v>160</v>
      </c>
      <c r="AU186" s="245" t="s">
        <v>85</v>
      </c>
      <c r="AY186" s="16" t="s">
        <v>158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16" t="s">
        <v>85</v>
      </c>
      <c r="BK186" s="246">
        <f>ROUND(I186*H186,2)</f>
        <v>0</v>
      </c>
      <c r="BL186" s="16" t="s">
        <v>165</v>
      </c>
      <c r="BM186" s="245" t="s">
        <v>745</v>
      </c>
    </row>
    <row r="187" s="2" customFormat="1" ht="16.5" customHeight="1">
      <c r="A187" s="37"/>
      <c r="B187" s="38"/>
      <c r="C187" s="234" t="s">
        <v>468</v>
      </c>
      <c r="D187" s="234" t="s">
        <v>160</v>
      </c>
      <c r="E187" s="235" t="s">
        <v>1198</v>
      </c>
      <c r="F187" s="236" t="s">
        <v>1199</v>
      </c>
      <c r="G187" s="237" t="s">
        <v>1187</v>
      </c>
      <c r="H187" s="238">
        <v>2</v>
      </c>
      <c r="I187" s="239"/>
      <c r="J187" s="240">
        <f>ROUND(I187*H187,2)</f>
        <v>0</v>
      </c>
      <c r="K187" s="236" t="s">
        <v>1</v>
      </c>
      <c r="L187" s="43"/>
      <c r="M187" s="241" t="s">
        <v>1</v>
      </c>
      <c r="N187" s="242" t="s">
        <v>42</v>
      </c>
      <c r="O187" s="90"/>
      <c r="P187" s="243">
        <f>O187*H187</f>
        <v>0</v>
      </c>
      <c r="Q187" s="243">
        <v>0</v>
      </c>
      <c r="R187" s="243">
        <f>Q187*H187</f>
        <v>0</v>
      </c>
      <c r="S187" s="243">
        <v>0</v>
      </c>
      <c r="T187" s="244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45" t="s">
        <v>165</v>
      </c>
      <c r="AT187" s="245" t="s">
        <v>160</v>
      </c>
      <c r="AU187" s="245" t="s">
        <v>85</v>
      </c>
      <c r="AY187" s="16" t="s">
        <v>158</v>
      </c>
      <c r="BE187" s="246">
        <f>IF(N187="základní",J187,0)</f>
        <v>0</v>
      </c>
      <c r="BF187" s="246">
        <f>IF(N187="snížená",J187,0)</f>
        <v>0</v>
      </c>
      <c r="BG187" s="246">
        <f>IF(N187="zákl. přenesená",J187,0)</f>
        <v>0</v>
      </c>
      <c r="BH187" s="246">
        <f>IF(N187="sníž. přenesená",J187,0)</f>
        <v>0</v>
      </c>
      <c r="BI187" s="246">
        <f>IF(N187="nulová",J187,0)</f>
        <v>0</v>
      </c>
      <c r="BJ187" s="16" t="s">
        <v>85</v>
      </c>
      <c r="BK187" s="246">
        <f>ROUND(I187*H187,2)</f>
        <v>0</v>
      </c>
      <c r="BL187" s="16" t="s">
        <v>165</v>
      </c>
      <c r="BM187" s="245" t="s">
        <v>755</v>
      </c>
    </row>
    <row r="188" s="2" customFormat="1" ht="16.5" customHeight="1">
      <c r="A188" s="37"/>
      <c r="B188" s="38"/>
      <c r="C188" s="234" t="s">
        <v>472</v>
      </c>
      <c r="D188" s="234" t="s">
        <v>160</v>
      </c>
      <c r="E188" s="235" t="s">
        <v>1200</v>
      </c>
      <c r="F188" s="236" t="s">
        <v>1201</v>
      </c>
      <c r="G188" s="237" t="s">
        <v>1187</v>
      </c>
      <c r="H188" s="238">
        <v>1</v>
      </c>
      <c r="I188" s="239"/>
      <c r="J188" s="240">
        <f>ROUND(I188*H188,2)</f>
        <v>0</v>
      </c>
      <c r="K188" s="236" t="s">
        <v>1</v>
      </c>
      <c r="L188" s="43"/>
      <c r="M188" s="241" t="s">
        <v>1</v>
      </c>
      <c r="N188" s="242" t="s">
        <v>42</v>
      </c>
      <c r="O188" s="90"/>
      <c r="P188" s="243">
        <f>O188*H188</f>
        <v>0</v>
      </c>
      <c r="Q188" s="243">
        <v>0</v>
      </c>
      <c r="R188" s="243">
        <f>Q188*H188</f>
        <v>0</v>
      </c>
      <c r="S188" s="243">
        <v>0</v>
      </c>
      <c r="T188" s="244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45" t="s">
        <v>165</v>
      </c>
      <c r="AT188" s="245" t="s">
        <v>160</v>
      </c>
      <c r="AU188" s="245" t="s">
        <v>85</v>
      </c>
      <c r="AY188" s="16" t="s">
        <v>158</v>
      </c>
      <c r="BE188" s="246">
        <f>IF(N188="základní",J188,0)</f>
        <v>0</v>
      </c>
      <c r="BF188" s="246">
        <f>IF(N188="snížená",J188,0)</f>
        <v>0</v>
      </c>
      <c r="BG188" s="246">
        <f>IF(N188="zákl. přenesená",J188,0)</f>
        <v>0</v>
      </c>
      <c r="BH188" s="246">
        <f>IF(N188="sníž. přenesená",J188,0)</f>
        <v>0</v>
      </c>
      <c r="BI188" s="246">
        <f>IF(N188="nulová",J188,0)</f>
        <v>0</v>
      </c>
      <c r="BJ188" s="16" t="s">
        <v>85</v>
      </c>
      <c r="BK188" s="246">
        <f>ROUND(I188*H188,2)</f>
        <v>0</v>
      </c>
      <c r="BL188" s="16" t="s">
        <v>165</v>
      </c>
      <c r="BM188" s="245" t="s">
        <v>764</v>
      </c>
    </row>
    <row r="189" s="2" customFormat="1" ht="16.5" customHeight="1">
      <c r="A189" s="37"/>
      <c r="B189" s="38"/>
      <c r="C189" s="234" t="s">
        <v>477</v>
      </c>
      <c r="D189" s="234" t="s">
        <v>160</v>
      </c>
      <c r="E189" s="235" t="s">
        <v>1202</v>
      </c>
      <c r="F189" s="236" t="s">
        <v>1203</v>
      </c>
      <c r="G189" s="237" t="s">
        <v>1187</v>
      </c>
      <c r="H189" s="238">
        <v>15</v>
      </c>
      <c r="I189" s="239"/>
      <c r="J189" s="240">
        <f>ROUND(I189*H189,2)</f>
        <v>0</v>
      </c>
      <c r="K189" s="236" t="s">
        <v>1</v>
      </c>
      <c r="L189" s="43"/>
      <c r="M189" s="241" t="s">
        <v>1</v>
      </c>
      <c r="N189" s="242" t="s">
        <v>42</v>
      </c>
      <c r="O189" s="90"/>
      <c r="P189" s="243">
        <f>O189*H189</f>
        <v>0</v>
      </c>
      <c r="Q189" s="243">
        <v>0</v>
      </c>
      <c r="R189" s="243">
        <f>Q189*H189</f>
        <v>0</v>
      </c>
      <c r="S189" s="243">
        <v>0</v>
      </c>
      <c r="T189" s="244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45" t="s">
        <v>165</v>
      </c>
      <c r="AT189" s="245" t="s">
        <v>160</v>
      </c>
      <c r="AU189" s="245" t="s">
        <v>85</v>
      </c>
      <c r="AY189" s="16" t="s">
        <v>158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16" t="s">
        <v>85</v>
      </c>
      <c r="BK189" s="246">
        <f>ROUND(I189*H189,2)</f>
        <v>0</v>
      </c>
      <c r="BL189" s="16" t="s">
        <v>165</v>
      </c>
      <c r="BM189" s="245" t="s">
        <v>772</v>
      </c>
    </row>
    <row r="190" s="2" customFormat="1" ht="16.5" customHeight="1">
      <c r="A190" s="37"/>
      <c r="B190" s="38"/>
      <c r="C190" s="234" t="s">
        <v>484</v>
      </c>
      <c r="D190" s="234" t="s">
        <v>160</v>
      </c>
      <c r="E190" s="235" t="s">
        <v>1204</v>
      </c>
      <c r="F190" s="236" t="s">
        <v>1205</v>
      </c>
      <c r="G190" s="237" t="s">
        <v>1187</v>
      </c>
      <c r="H190" s="238">
        <v>1</v>
      </c>
      <c r="I190" s="239"/>
      <c r="J190" s="240">
        <f>ROUND(I190*H190,2)</f>
        <v>0</v>
      </c>
      <c r="K190" s="236" t="s">
        <v>1</v>
      </c>
      <c r="L190" s="43"/>
      <c r="M190" s="241" t="s">
        <v>1</v>
      </c>
      <c r="N190" s="242" t="s">
        <v>42</v>
      </c>
      <c r="O190" s="90"/>
      <c r="P190" s="243">
        <f>O190*H190</f>
        <v>0</v>
      </c>
      <c r="Q190" s="243">
        <v>0</v>
      </c>
      <c r="R190" s="243">
        <f>Q190*H190</f>
        <v>0</v>
      </c>
      <c r="S190" s="243">
        <v>0</v>
      </c>
      <c r="T190" s="244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45" t="s">
        <v>165</v>
      </c>
      <c r="AT190" s="245" t="s">
        <v>160</v>
      </c>
      <c r="AU190" s="245" t="s">
        <v>85</v>
      </c>
      <c r="AY190" s="16" t="s">
        <v>158</v>
      </c>
      <c r="BE190" s="246">
        <f>IF(N190="základní",J190,0)</f>
        <v>0</v>
      </c>
      <c r="BF190" s="246">
        <f>IF(N190="snížená",J190,0)</f>
        <v>0</v>
      </c>
      <c r="BG190" s="246">
        <f>IF(N190="zákl. přenesená",J190,0)</f>
        <v>0</v>
      </c>
      <c r="BH190" s="246">
        <f>IF(N190="sníž. přenesená",J190,0)</f>
        <v>0</v>
      </c>
      <c r="BI190" s="246">
        <f>IF(N190="nulová",J190,0)</f>
        <v>0</v>
      </c>
      <c r="BJ190" s="16" t="s">
        <v>85</v>
      </c>
      <c r="BK190" s="246">
        <f>ROUND(I190*H190,2)</f>
        <v>0</v>
      </c>
      <c r="BL190" s="16" t="s">
        <v>165</v>
      </c>
      <c r="BM190" s="245" t="s">
        <v>784</v>
      </c>
    </row>
    <row r="191" s="2" customFormat="1" ht="16.5" customHeight="1">
      <c r="A191" s="37"/>
      <c r="B191" s="38"/>
      <c r="C191" s="234" t="s">
        <v>489</v>
      </c>
      <c r="D191" s="234" t="s">
        <v>160</v>
      </c>
      <c r="E191" s="235" t="s">
        <v>1206</v>
      </c>
      <c r="F191" s="236" t="s">
        <v>1207</v>
      </c>
      <c r="G191" s="237" t="s">
        <v>1187</v>
      </c>
      <c r="H191" s="238">
        <v>5</v>
      </c>
      <c r="I191" s="239"/>
      <c r="J191" s="240">
        <f>ROUND(I191*H191,2)</f>
        <v>0</v>
      </c>
      <c r="K191" s="236" t="s">
        <v>1</v>
      </c>
      <c r="L191" s="43"/>
      <c r="M191" s="241" t="s">
        <v>1</v>
      </c>
      <c r="N191" s="242" t="s">
        <v>42</v>
      </c>
      <c r="O191" s="90"/>
      <c r="P191" s="243">
        <f>O191*H191</f>
        <v>0</v>
      </c>
      <c r="Q191" s="243">
        <v>0</v>
      </c>
      <c r="R191" s="243">
        <f>Q191*H191</f>
        <v>0</v>
      </c>
      <c r="S191" s="243">
        <v>0</v>
      </c>
      <c r="T191" s="244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45" t="s">
        <v>165</v>
      </c>
      <c r="AT191" s="245" t="s">
        <v>160</v>
      </c>
      <c r="AU191" s="245" t="s">
        <v>85</v>
      </c>
      <c r="AY191" s="16" t="s">
        <v>158</v>
      </c>
      <c r="BE191" s="246">
        <f>IF(N191="základní",J191,0)</f>
        <v>0</v>
      </c>
      <c r="BF191" s="246">
        <f>IF(N191="snížená",J191,0)</f>
        <v>0</v>
      </c>
      <c r="BG191" s="246">
        <f>IF(N191="zákl. přenesená",J191,0)</f>
        <v>0</v>
      </c>
      <c r="BH191" s="246">
        <f>IF(N191="sníž. přenesená",J191,0)</f>
        <v>0</v>
      </c>
      <c r="BI191" s="246">
        <f>IF(N191="nulová",J191,0)</f>
        <v>0</v>
      </c>
      <c r="BJ191" s="16" t="s">
        <v>85</v>
      </c>
      <c r="BK191" s="246">
        <f>ROUND(I191*H191,2)</f>
        <v>0</v>
      </c>
      <c r="BL191" s="16" t="s">
        <v>165</v>
      </c>
      <c r="BM191" s="245" t="s">
        <v>794</v>
      </c>
    </row>
    <row r="192" s="2" customFormat="1" ht="16.5" customHeight="1">
      <c r="A192" s="37"/>
      <c r="B192" s="38"/>
      <c r="C192" s="234" t="s">
        <v>495</v>
      </c>
      <c r="D192" s="234" t="s">
        <v>160</v>
      </c>
      <c r="E192" s="235" t="s">
        <v>1208</v>
      </c>
      <c r="F192" s="236" t="s">
        <v>1209</v>
      </c>
      <c r="G192" s="237" t="s">
        <v>1187</v>
      </c>
      <c r="H192" s="238">
        <v>1</v>
      </c>
      <c r="I192" s="239"/>
      <c r="J192" s="240">
        <f>ROUND(I192*H192,2)</f>
        <v>0</v>
      </c>
      <c r="K192" s="236" t="s">
        <v>1</v>
      </c>
      <c r="L192" s="43"/>
      <c r="M192" s="241" t="s">
        <v>1</v>
      </c>
      <c r="N192" s="242" t="s">
        <v>42</v>
      </c>
      <c r="O192" s="90"/>
      <c r="P192" s="243">
        <f>O192*H192</f>
        <v>0</v>
      </c>
      <c r="Q192" s="243">
        <v>0</v>
      </c>
      <c r="R192" s="243">
        <f>Q192*H192</f>
        <v>0</v>
      </c>
      <c r="S192" s="243">
        <v>0</v>
      </c>
      <c r="T192" s="244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45" t="s">
        <v>165</v>
      </c>
      <c r="AT192" s="245" t="s">
        <v>160</v>
      </c>
      <c r="AU192" s="245" t="s">
        <v>85</v>
      </c>
      <c r="AY192" s="16" t="s">
        <v>158</v>
      </c>
      <c r="BE192" s="246">
        <f>IF(N192="základní",J192,0)</f>
        <v>0</v>
      </c>
      <c r="BF192" s="246">
        <f>IF(N192="snížená",J192,0)</f>
        <v>0</v>
      </c>
      <c r="BG192" s="246">
        <f>IF(N192="zákl. přenesená",J192,0)</f>
        <v>0</v>
      </c>
      <c r="BH192" s="246">
        <f>IF(N192="sníž. přenesená",J192,0)</f>
        <v>0</v>
      </c>
      <c r="BI192" s="246">
        <f>IF(N192="nulová",J192,0)</f>
        <v>0</v>
      </c>
      <c r="BJ192" s="16" t="s">
        <v>85</v>
      </c>
      <c r="BK192" s="246">
        <f>ROUND(I192*H192,2)</f>
        <v>0</v>
      </c>
      <c r="BL192" s="16" t="s">
        <v>165</v>
      </c>
      <c r="BM192" s="245" t="s">
        <v>1210</v>
      </c>
    </row>
    <row r="193" s="2" customFormat="1" ht="16.5" customHeight="1">
      <c r="A193" s="37"/>
      <c r="B193" s="38"/>
      <c r="C193" s="234" t="s">
        <v>499</v>
      </c>
      <c r="D193" s="234" t="s">
        <v>160</v>
      </c>
      <c r="E193" s="235" t="s">
        <v>1211</v>
      </c>
      <c r="F193" s="236" t="s">
        <v>1212</v>
      </c>
      <c r="G193" s="237" t="s">
        <v>1187</v>
      </c>
      <c r="H193" s="238">
        <v>1</v>
      </c>
      <c r="I193" s="239"/>
      <c r="J193" s="240">
        <f>ROUND(I193*H193,2)</f>
        <v>0</v>
      </c>
      <c r="K193" s="236" t="s">
        <v>1</v>
      </c>
      <c r="L193" s="43"/>
      <c r="M193" s="241" t="s">
        <v>1</v>
      </c>
      <c r="N193" s="242" t="s">
        <v>42</v>
      </c>
      <c r="O193" s="90"/>
      <c r="P193" s="243">
        <f>O193*H193</f>
        <v>0</v>
      </c>
      <c r="Q193" s="243">
        <v>0</v>
      </c>
      <c r="R193" s="243">
        <f>Q193*H193</f>
        <v>0</v>
      </c>
      <c r="S193" s="243">
        <v>0</v>
      </c>
      <c r="T193" s="244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45" t="s">
        <v>165</v>
      </c>
      <c r="AT193" s="245" t="s">
        <v>160</v>
      </c>
      <c r="AU193" s="245" t="s">
        <v>85</v>
      </c>
      <c r="AY193" s="16" t="s">
        <v>158</v>
      </c>
      <c r="BE193" s="246">
        <f>IF(N193="základní",J193,0)</f>
        <v>0</v>
      </c>
      <c r="BF193" s="246">
        <f>IF(N193="snížená",J193,0)</f>
        <v>0</v>
      </c>
      <c r="BG193" s="246">
        <f>IF(N193="zákl. přenesená",J193,0)</f>
        <v>0</v>
      </c>
      <c r="BH193" s="246">
        <f>IF(N193="sníž. přenesená",J193,0)</f>
        <v>0</v>
      </c>
      <c r="BI193" s="246">
        <f>IF(N193="nulová",J193,0)</f>
        <v>0</v>
      </c>
      <c r="BJ193" s="16" t="s">
        <v>85</v>
      </c>
      <c r="BK193" s="246">
        <f>ROUND(I193*H193,2)</f>
        <v>0</v>
      </c>
      <c r="BL193" s="16" t="s">
        <v>165</v>
      </c>
      <c r="BM193" s="245" t="s">
        <v>1213</v>
      </c>
    </row>
    <row r="194" s="2" customFormat="1" ht="16.5" customHeight="1">
      <c r="A194" s="37"/>
      <c r="B194" s="38"/>
      <c r="C194" s="234" t="s">
        <v>504</v>
      </c>
      <c r="D194" s="234" t="s">
        <v>160</v>
      </c>
      <c r="E194" s="235" t="s">
        <v>1214</v>
      </c>
      <c r="F194" s="236" t="s">
        <v>1215</v>
      </c>
      <c r="G194" s="237" t="s">
        <v>1187</v>
      </c>
      <c r="H194" s="238">
        <v>1</v>
      </c>
      <c r="I194" s="239"/>
      <c r="J194" s="240">
        <f>ROUND(I194*H194,2)</f>
        <v>0</v>
      </c>
      <c r="K194" s="236" t="s">
        <v>1</v>
      </c>
      <c r="L194" s="43"/>
      <c r="M194" s="241" t="s">
        <v>1</v>
      </c>
      <c r="N194" s="242" t="s">
        <v>42</v>
      </c>
      <c r="O194" s="90"/>
      <c r="P194" s="243">
        <f>O194*H194</f>
        <v>0</v>
      </c>
      <c r="Q194" s="243">
        <v>0</v>
      </c>
      <c r="R194" s="243">
        <f>Q194*H194</f>
        <v>0</v>
      </c>
      <c r="S194" s="243">
        <v>0</v>
      </c>
      <c r="T194" s="244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45" t="s">
        <v>165</v>
      </c>
      <c r="AT194" s="245" t="s">
        <v>160</v>
      </c>
      <c r="AU194" s="245" t="s">
        <v>85</v>
      </c>
      <c r="AY194" s="16" t="s">
        <v>158</v>
      </c>
      <c r="BE194" s="246">
        <f>IF(N194="základní",J194,0)</f>
        <v>0</v>
      </c>
      <c r="BF194" s="246">
        <f>IF(N194="snížená",J194,0)</f>
        <v>0</v>
      </c>
      <c r="BG194" s="246">
        <f>IF(N194="zákl. přenesená",J194,0)</f>
        <v>0</v>
      </c>
      <c r="BH194" s="246">
        <f>IF(N194="sníž. přenesená",J194,0)</f>
        <v>0</v>
      </c>
      <c r="BI194" s="246">
        <f>IF(N194="nulová",J194,0)</f>
        <v>0</v>
      </c>
      <c r="BJ194" s="16" t="s">
        <v>85</v>
      </c>
      <c r="BK194" s="246">
        <f>ROUND(I194*H194,2)</f>
        <v>0</v>
      </c>
      <c r="BL194" s="16" t="s">
        <v>165</v>
      </c>
      <c r="BM194" s="245" t="s">
        <v>1216</v>
      </c>
    </row>
    <row r="195" s="2" customFormat="1" ht="16.5" customHeight="1">
      <c r="A195" s="37"/>
      <c r="B195" s="38"/>
      <c r="C195" s="234" t="s">
        <v>508</v>
      </c>
      <c r="D195" s="234" t="s">
        <v>160</v>
      </c>
      <c r="E195" s="235" t="s">
        <v>1217</v>
      </c>
      <c r="F195" s="236" t="s">
        <v>1218</v>
      </c>
      <c r="G195" s="237" t="s">
        <v>1187</v>
      </c>
      <c r="H195" s="238">
        <v>3</v>
      </c>
      <c r="I195" s="239"/>
      <c r="J195" s="240">
        <f>ROUND(I195*H195,2)</f>
        <v>0</v>
      </c>
      <c r="K195" s="236" t="s">
        <v>1</v>
      </c>
      <c r="L195" s="43"/>
      <c r="M195" s="241" t="s">
        <v>1</v>
      </c>
      <c r="N195" s="242" t="s">
        <v>42</v>
      </c>
      <c r="O195" s="90"/>
      <c r="P195" s="243">
        <f>O195*H195</f>
        <v>0</v>
      </c>
      <c r="Q195" s="243">
        <v>0</v>
      </c>
      <c r="R195" s="243">
        <f>Q195*H195</f>
        <v>0</v>
      </c>
      <c r="S195" s="243">
        <v>0</v>
      </c>
      <c r="T195" s="244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45" t="s">
        <v>165</v>
      </c>
      <c r="AT195" s="245" t="s">
        <v>160</v>
      </c>
      <c r="AU195" s="245" t="s">
        <v>85</v>
      </c>
      <c r="AY195" s="16" t="s">
        <v>158</v>
      </c>
      <c r="BE195" s="246">
        <f>IF(N195="základní",J195,0)</f>
        <v>0</v>
      </c>
      <c r="BF195" s="246">
        <f>IF(N195="snížená",J195,0)</f>
        <v>0</v>
      </c>
      <c r="BG195" s="246">
        <f>IF(N195="zákl. přenesená",J195,0)</f>
        <v>0</v>
      </c>
      <c r="BH195" s="246">
        <f>IF(N195="sníž. přenesená",J195,0)</f>
        <v>0</v>
      </c>
      <c r="BI195" s="246">
        <f>IF(N195="nulová",J195,0)</f>
        <v>0</v>
      </c>
      <c r="BJ195" s="16" t="s">
        <v>85</v>
      </c>
      <c r="BK195" s="246">
        <f>ROUND(I195*H195,2)</f>
        <v>0</v>
      </c>
      <c r="BL195" s="16" t="s">
        <v>165</v>
      </c>
      <c r="BM195" s="245" t="s">
        <v>1219</v>
      </c>
    </row>
    <row r="196" s="2" customFormat="1" ht="16.5" customHeight="1">
      <c r="A196" s="37"/>
      <c r="B196" s="38"/>
      <c r="C196" s="234" t="s">
        <v>513</v>
      </c>
      <c r="D196" s="234" t="s">
        <v>160</v>
      </c>
      <c r="E196" s="235" t="s">
        <v>1220</v>
      </c>
      <c r="F196" s="236" t="s">
        <v>1221</v>
      </c>
      <c r="G196" s="237" t="s">
        <v>1130</v>
      </c>
      <c r="H196" s="238">
        <v>25</v>
      </c>
      <c r="I196" s="239"/>
      <c r="J196" s="240">
        <f>ROUND(I196*H196,2)</f>
        <v>0</v>
      </c>
      <c r="K196" s="236" t="s">
        <v>1</v>
      </c>
      <c r="L196" s="43"/>
      <c r="M196" s="241" t="s">
        <v>1</v>
      </c>
      <c r="N196" s="242" t="s">
        <v>42</v>
      </c>
      <c r="O196" s="90"/>
      <c r="P196" s="243">
        <f>O196*H196</f>
        <v>0</v>
      </c>
      <c r="Q196" s="243">
        <v>0</v>
      </c>
      <c r="R196" s="243">
        <f>Q196*H196</f>
        <v>0</v>
      </c>
      <c r="S196" s="243">
        <v>0</v>
      </c>
      <c r="T196" s="244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45" t="s">
        <v>165</v>
      </c>
      <c r="AT196" s="245" t="s">
        <v>160</v>
      </c>
      <c r="AU196" s="245" t="s">
        <v>85</v>
      </c>
      <c r="AY196" s="16" t="s">
        <v>158</v>
      </c>
      <c r="BE196" s="246">
        <f>IF(N196="základní",J196,0)</f>
        <v>0</v>
      </c>
      <c r="BF196" s="246">
        <f>IF(N196="snížená",J196,0)</f>
        <v>0</v>
      </c>
      <c r="BG196" s="246">
        <f>IF(N196="zákl. přenesená",J196,0)</f>
        <v>0</v>
      </c>
      <c r="BH196" s="246">
        <f>IF(N196="sníž. přenesená",J196,0)</f>
        <v>0</v>
      </c>
      <c r="BI196" s="246">
        <f>IF(N196="nulová",J196,0)</f>
        <v>0</v>
      </c>
      <c r="BJ196" s="16" t="s">
        <v>85</v>
      </c>
      <c r="BK196" s="246">
        <f>ROUND(I196*H196,2)</f>
        <v>0</v>
      </c>
      <c r="BL196" s="16" t="s">
        <v>165</v>
      </c>
      <c r="BM196" s="245" t="s">
        <v>1222</v>
      </c>
    </row>
    <row r="197" s="2" customFormat="1" ht="16.5" customHeight="1">
      <c r="A197" s="37"/>
      <c r="B197" s="38"/>
      <c r="C197" s="234" t="s">
        <v>517</v>
      </c>
      <c r="D197" s="234" t="s">
        <v>160</v>
      </c>
      <c r="E197" s="235" t="s">
        <v>1223</v>
      </c>
      <c r="F197" s="236" t="s">
        <v>1224</v>
      </c>
      <c r="G197" s="237" t="s">
        <v>1130</v>
      </c>
      <c r="H197" s="238">
        <v>12</v>
      </c>
      <c r="I197" s="239"/>
      <c r="J197" s="240">
        <f>ROUND(I197*H197,2)</f>
        <v>0</v>
      </c>
      <c r="K197" s="236" t="s">
        <v>1</v>
      </c>
      <c r="L197" s="43"/>
      <c r="M197" s="241" t="s">
        <v>1</v>
      </c>
      <c r="N197" s="242" t="s">
        <v>42</v>
      </c>
      <c r="O197" s="90"/>
      <c r="P197" s="243">
        <f>O197*H197</f>
        <v>0</v>
      </c>
      <c r="Q197" s="243">
        <v>0</v>
      </c>
      <c r="R197" s="243">
        <f>Q197*H197</f>
        <v>0</v>
      </c>
      <c r="S197" s="243">
        <v>0</v>
      </c>
      <c r="T197" s="244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45" t="s">
        <v>165</v>
      </c>
      <c r="AT197" s="245" t="s">
        <v>160</v>
      </c>
      <c r="AU197" s="245" t="s">
        <v>85</v>
      </c>
      <c r="AY197" s="16" t="s">
        <v>158</v>
      </c>
      <c r="BE197" s="246">
        <f>IF(N197="základní",J197,0)</f>
        <v>0</v>
      </c>
      <c r="BF197" s="246">
        <f>IF(N197="snížená",J197,0)</f>
        <v>0</v>
      </c>
      <c r="BG197" s="246">
        <f>IF(N197="zákl. přenesená",J197,0)</f>
        <v>0</v>
      </c>
      <c r="BH197" s="246">
        <f>IF(N197="sníž. přenesená",J197,0)</f>
        <v>0</v>
      </c>
      <c r="BI197" s="246">
        <f>IF(N197="nulová",J197,0)</f>
        <v>0</v>
      </c>
      <c r="BJ197" s="16" t="s">
        <v>85</v>
      </c>
      <c r="BK197" s="246">
        <f>ROUND(I197*H197,2)</f>
        <v>0</v>
      </c>
      <c r="BL197" s="16" t="s">
        <v>165</v>
      </c>
      <c r="BM197" s="245" t="s">
        <v>1225</v>
      </c>
    </row>
    <row r="198" s="2" customFormat="1" ht="16.5" customHeight="1">
      <c r="A198" s="37"/>
      <c r="B198" s="38"/>
      <c r="C198" s="234" t="s">
        <v>523</v>
      </c>
      <c r="D198" s="234" t="s">
        <v>160</v>
      </c>
      <c r="E198" s="235" t="s">
        <v>1226</v>
      </c>
      <c r="F198" s="236" t="s">
        <v>1227</v>
      </c>
      <c r="G198" s="237" t="s">
        <v>189</v>
      </c>
      <c r="H198" s="238">
        <v>20</v>
      </c>
      <c r="I198" s="239"/>
      <c r="J198" s="240">
        <f>ROUND(I198*H198,2)</f>
        <v>0</v>
      </c>
      <c r="K198" s="236" t="s">
        <v>1</v>
      </c>
      <c r="L198" s="43"/>
      <c r="M198" s="241" t="s">
        <v>1</v>
      </c>
      <c r="N198" s="242" t="s">
        <v>42</v>
      </c>
      <c r="O198" s="90"/>
      <c r="P198" s="243">
        <f>O198*H198</f>
        <v>0</v>
      </c>
      <c r="Q198" s="243">
        <v>0</v>
      </c>
      <c r="R198" s="243">
        <f>Q198*H198</f>
        <v>0</v>
      </c>
      <c r="S198" s="243">
        <v>0</v>
      </c>
      <c r="T198" s="244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45" t="s">
        <v>165</v>
      </c>
      <c r="AT198" s="245" t="s">
        <v>160</v>
      </c>
      <c r="AU198" s="245" t="s">
        <v>85</v>
      </c>
      <c r="AY198" s="16" t="s">
        <v>158</v>
      </c>
      <c r="BE198" s="246">
        <f>IF(N198="základní",J198,0)</f>
        <v>0</v>
      </c>
      <c r="BF198" s="246">
        <f>IF(N198="snížená",J198,0)</f>
        <v>0</v>
      </c>
      <c r="BG198" s="246">
        <f>IF(N198="zákl. přenesená",J198,0)</f>
        <v>0</v>
      </c>
      <c r="BH198" s="246">
        <f>IF(N198="sníž. přenesená",J198,0)</f>
        <v>0</v>
      </c>
      <c r="BI198" s="246">
        <f>IF(N198="nulová",J198,0)</f>
        <v>0</v>
      </c>
      <c r="BJ198" s="16" t="s">
        <v>85</v>
      </c>
      <c r="BK198" s="246">
        <f>ROUND(I198*H198,2)</f>
        <v>0</v>
      </c>
      <c r="BL198" s="16" t="s">
        <v>165</v>
      </c>
      <c r="BM198" s="245" t="s">
        <v>1228</v>
      </c>
    </row>
    <row r="199" s="2" customFormat="1" ht="16.5" customHeight="1">
      <c r="A199" s="37"/>
      <c r="B199" s="38"/>
      <c r="C199" s="234" t="s">
        <v>528</v>
      </c>
      <c r="D199" s="234" t="s">
        <v>160</v>
      </c>
      <c r="E199" s="235" t="s">
        <v>1229</v>
      </c>
      <c r="F199" s="236" t="s">
        <v>1230</v>
      </c>
      <c r="G199" s="237" t="s">
        <v>189</v>
      </c>
      <c r="H199" s="238">
        <v>100</v>
      </c>
      <c r="I199" s="239"/>
      <c r="J199" s="240">
        <f>ROUND(I199*H199,2)</f>
        <v>0</v>
      </c>
      <c r="K199" s="236" t="s">
        <v>1</v>
      </c>
      <c r="L199" s="43"/>
      <c r="M199" s="241" t="s">
        <v>1</v>
      </c>
      <c r="N199" s="242" t="s">
        <v>42</v>
      </c>
      <c r="O199" s="90"/>
      <c r="P199" s="243">
        <f>O199*H199</f>
        <v>0</v>
      </c>
      <c r="Q199" s="243">
        <v>0</v>
      </c>
      <c r="R199" s="243">
        <f>Q199*H199</f>
        <v>0</v>
      </c>
      <c r="S199" s="243">
        <v>0</v>
      </c>
      <c r="T199" s="244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45" t="s">
        <v>165</v>
      </c>
      <c r="AT199" s="245" t="s">
        <v>160</v>
      </c>
      <c r="AU199" s="245" t="s">
        <v>85</v>
      </c>
      <c r="AY199" s="16" t="s">
        <v>158</v>
      </c>
      <c r="BE199" s="246">
        <f>IF(N199="základní",J199,0)</f>
        <v>0</v>
      </c>
      <c r="BF199" s="246">
        <f>IF(N199="snížená",J199,0)</f>
        <v>0</v>
      </c>
      <c r="BG199" s="246">
        <f>IF(N199="zákl. přenesená",J199,0)</f>
        <v>0</v>
      </c>
      <c r="BH199" s="246">
        <f>IF(N199="sníž. přenesená",J199,0)</f>
        <v>0</v>
      </c>
      <c r="BI199" s="246">
        <f>IF(N199="nulová",J199,0)</f>
        <v>0</v>
      </c>
      <c r="BJ199" s="16" t="s">
        <v>85</v>
      </c>
      <c r="BK199" s="246">
        <f>ROUND(I199*H199,2)</f>
        <v>0</v>
      </c>
      <c r="BL199" s="16" t="s">
        <v>165</v>
      </c>
      <c r="BM199" s="245" t="s">
        <v>1231</v>
      </c>
    </row>
    <row r="200" s="2" customFormat="1" ht="16.5" customHeight="1">
      <c r="A200" s="37"/>
      <c r="B200" s="38"/>
      <c r="C200" s="234" t="s">
        <v>533</v>
      </c>
      <c r="D200" s="234" t="s">
        <v>160</v>
      </c>
      <c r="E200" s="235" t="s">
        <v>1232</v>
      </c>
      <c r="F200" s="236" t="s">
        <v>1233</v>
      </c>
      <c r="G200" s="237" t="s">
        <v>1038</v>
      </c>
      <c r="H200" s="238">
        <v>1</v>
      </c>
      <c r="I200" s="239"/>
      <c r="J200" s="240">
        <f>ROUND(I200*H200,2)</f>
        <v>0</v>
      </c>
      <c r="K200" s="236" t="s">
        <v>1</v>
      </c>
      <c r="L200" s="43"/>
      <c r="M200" s="241" t="s">
        <v>1</v>
      </c>
      <c r="N200" s="242" t="s">
        <v>42</v>
      </c>
      <c r="O200" s="90"/>
      <c r="P200" s="243">
        <f>O200*H200</f>
        <v>0</v>
      </c>
      <c r="Q200" s="243">
        <v>0</v>
      </c>
      <c r="R200" s="243">
        <f>Q200*H200</f>
        <v>0</v>
      </c>
      <c r="S200" s="243">
        <v>0</v>
      </c>
      <c r="T200" s="244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45" t="s">
        <v>165</v>
      </c>
      <c r="AT200" s="245" t="s">
        <v>160</v>
      </c>
      <c r="AU200" s="245" t="s">
        <v>85</v>
      </c>
      <c r="AY200" s="16" t="s">
        <v>158</v>
      </c>
      <c r="BE200" s="246">
        <f>IF(N200="základní",J200,0)</f>
        <v>0</v>
      </c>
      <c r="BF200" s="246">
        <f>IF(N200="snížená",J200,0)</f>
        <v>0</v>
      </c>
      <c r="BG200" s="246">
        <f>IF(N200="zákl. přenesená",J200,0)</f>
        <v>0</v>
      </c>
      <c r="BH200" s="246">
        <f>IF(N200="sníž. přenesená",J200,0)</f>
        <v>0</v>
      </c>
      <c r="BI200" s="246">
        <f>IF(N200="nulová",J200,0)</f>
        <v>0</v>
      </c>
      <c r="BJ200" s="16" t="s">
        <v>85</v>
      </c>
      <c r="BK200" s="246">
        <f>ROUND(I200*H200,2)</f>
        <v>0</v>
      </c>
      <c r="BL200" s="16" t="s">
        <v>165</v>
      </c>
      <c r="BM200" s="245" t="s">
        <v>1234</v>
      </c>
    </row>
    <row r="201" s="2" customFormat="1" ht="16.5" customHeight="1">
      <c r="A201" s="37"/>
      <c r="B201" s="38"/>
      <c r="C201" s="234" t="s">
        <v>537</v>
      </c>
      <c r="D201" s="234" t="s">
        <v>160</v>
      </c>
      <c r="E201" s="235" t="s">
        <v>1235</v>
      </c>
      <c r="F201" s="236" t="s">
        <v>1236</v>
      </c>
      <c r="G201" s="237" t="s">
        <v>1187</v>
      </c>
      <c r="H201" s="238">
        <v>2</v>
      </c>
      <c r="I201" s="239"/>
      <c r="J201" s="240">
        <f>ROUND(I201*H201,2)</f>
        <v>0</v>
      </c>
      <c r="K201" s="236" t="s">
        <v>1</v>
      </c>
      <c r="L201" s="43"/>
      <c r="M201" s="241" t="s">
        <v>1</v>
      </c>
      <c r="N201" s="242" t="s">
        <v>42</v>
      </c>
      <c r="O201" s="90"/>
      <c r="P201" s="243">
        <f>O201*H201</f>
        <v>0</v>
      </c>
      <c r="Q201" s="243">
        <v>0</v>
      </c>
      <c r="R201" s="243">
        <f>Q201*H201</f>
        <v>0</v>
      </c>
      <c r="S201" s="243">
        <v>0</v>
      </c>
      <c r="T201" s="244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45" t="s">
        <v>165</v>
      </c>
      <c r="AT201" s="245" t="s">
        <v>160</v>
      </c>
      <c r="AU201" s="245" t="s">
        <v>85</v>
      </c>
      <c r="AY201" s="16" t="s">
        <v>158</v>
      </c>
      <c r="BE201" s="246">
        <f>IF(N201="základní",J201,0)</f>
        <v>0</v>
      </c>
      <c r="BF201" s="246">
        <f>IF(N201="snížená",J201,0)</f>
        <v>0</v>
      </c>
      <c r="BG201" s="246">
        <f>IF(N201="zákl. přenesená",J201,0)</f>
        <v>0</v>
      </c>
      <c r="BH201" s="246">
        <f>IF(N201="sníž. přenesená",J201,0)</f>
        <v>0</v>
      </c>
      <c r="BI201" s="246">
        <f>IF(N201="nulová",J201,0)</f>
        <v>0</v>
      </c>
      <c r="BJ201" s="16" t="s">
        <v>85</v>
      </c>
      <c r="BK201" s="246">
        <f>ROUND(I201*H201,2)</f>
        <v>0</v>
      </c>
      <c r="BL201" s="16" t="s">
        <v>165</v>
      </c>
      <c r="BM201" s="245" t="s">
        <v>1237</v>
      </c>
    </row>
    <row r="202" s="2" customFormat="1" ht="16.5" customHeight="1">
      <c r="A202" s="37"/>
      <c r="B202" s="38"/>
      <c r="C202" s="234" t="s">
        <v>541</v>
      </c>
      <c r="D202" s="234" t="s">
        <v>160</v>
      </c>
      <c r="E202" s="235" t="s">
        <v>1238</v>
      </c>
      <c r="F202" s="236" t="s">
        <v>1239</v>
      </c>
      <c r="G202" s="237" t="s">
        <v>1187</v>
      </c>
      <c r="H202" s="238">
        <v>2</v>
      </c>
      <c r="I202" s="239"/>
      <c r="J202" s="240">
        <f>ROUND(I202*H202,2)</f>
        <v>0</v>
      </c>
      <c r="K202" s="236" t="s">
        <v>1</v>
      </c>
      <c r="L202" s="43"/>
      <c r="M202" s="241" t="s">
        <v>1</v>
      </c>
      <c r="N202" s="242" t="s">
        <v>42</v>
      </c>
      <c r="O202" s="90"/>
      <c r="P202" s="243">
        <f>O202*H202</f>
        <v>0</v>
      </c>
      <c r="Q202" s="243">
        <v>0</v>
      </c>
      <c r="R202" s="243">
        <f>Q202*H202</f>
        <v>0</v>
      </c>
      <c r="S202" s="243">
        <v>0</v>
      </c>
      <c r="T202" s="244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45" t="s">
        <v>165</v>
      </c>
      <c r="AT202" s="245" t="s">
        <v>160</v>
      </c>
      <c r="AU202" s="245" t="s">
        <v>85</v>
      </c>
      <c r="AY202" s="16" t="s">
        <v>158</v>
      </c>
      <c r="BE202" s="246">
        <f>IF(N202="základní",J202,0)</f>
        <v>0</v>
      </c>
      <c r="BF202" s="246">
        <f>IF(N202="snížená",J202,0)</f>
        <v>0</v>
      </c>
      <c r="BG202" s="246">
        <f>IF(N202="zákl. přenesená",J202,0)</f>
        <v>0</v>
      </c>
      <c r="BH202" s="246">
        <f>IF(N202="sníž. přenesená",J202,0)</f>
        <v>0</v>
      </c>
      <c r="BI202" s="246">
        <f>IF(N202="nulová",J202,0)</f>
        <v>0</v>
      </c>
      <c r="BJ202" s="16" t="s">
        <v>85</v>
      </c>
      <c r="BK202" s="246">
        <f>ROUND(I202*H202,2)</f>
        <v>0</v>
      </c>
      <c r="BL202" s="16" t="s">
        <v>165</v>
      </c>
      <c r="BM202" s="245" t="s">
        <v>1240</v>
      </c>
    </row>
    <row r="203" s="2" customFormat="1" ht="16.5" customHeight="1">
      <c r="A203" s="37"/>
      <c r="B203" s="38"/>
      <c r="C203" s="234" t="s">
        <v>547</v>
      </c>
      <c r="D203" s="234" t="s">
        <v>160</v>
      </c>
      <c r="E203" s="235" t="s">
        <v>1241</v>
      </c>
      <c r="F203" s="236" t="s">
        <v>1242</v>
      </c>
      <c r="G203" s="237" t="s">
        <v>1187</v>
      </c>
      <c r="H203" s="238">
        <v>7</v>
      </c>
      <c r="I203" s="239"/>
      <c r="J203" s="240">
        <f>ROUND(I203*H203,2)</f>
        <v>0</v>
      </c>
      <c r="K203" s="236" t="s">
        <v>1</v>
      </c>
      <c r="L203" s="43"/>
      <c r="M203" s="241" t="s">
        <v>1</v>
      </c>
      <c r="N203" s="242" t="s">
        <v>42</v>
      </c>
      <c r="O203" s="90"/>
      <c r="P203" s="243">
        <f>O203*H203</f>
        <v>0</v>
      </c>
      <c r="Q203" s="243">
        <v>0</v>
      </c>
      <c r="R203" s="243">
        <f>Q203*H203</f>
        <v>0</v>
      </c>
      <c r="S203" s="243">
        <v>0</v>
      </c>
      <c r="T203" s="244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45" t="s">
        <v>165</v>
      </c>
      <c r="AT203" s="245" t="s">
        <v>160</v>
      </c>
      <c r="AU203" s="245" t="s">
        <v>85</v>
      </c>
      <c r="AY203" s="16" t="s">
        <v>158</v>
      </c>
      <c r="BE203" s="246">
        <f>IF(N203="základní",J203,0)</f>
        <v>0</v>
      </c>
      <c r="BF203" s="246">
        <f>IF(N203="snížená",J203,0)</f>
        <v>0</v>
      </c>
      <c r="BG203" s="246">
        <f>IF(N203="zákl. přenesená",J203,0)</f>
        <v>0</v>
      </c>
      <c r="BH203" s="246">
        <f>IF(N203="sníž. přenesená",J203,0)</f>
        <v>0</v>
      </c>
      <c r="BI203" s="246">
        <f>IF(N203="nulová",J203,0)</f>
        <v>0</v>
      </c>
      <c r="BJ203" s="16" t="s">
        <v>85</v>
      </c>
      <c r="BK203" s="246">
        <f>ROUND(I203*H203,2)</f>
        <v>0</v>
      </c>
      <c r="BL203" s="16" t="s">
        <v>165</v>
      </c>
      <c r="BM203" s="245" t="s">
        <v>1243</v>
      </c>
    </row>
    <row r="204" s="2" customFormat="1" ht="16.5" customHeight="1">
      <c r="A204" s="37"/>
      <c r="B204" s="38"/>
      <c r="C204" s="234" t="s">
        <v>552</v>
      </c>
      <c r="D204" s="234" t="s">
        <v>160</v>
      </c>
      <c r="E204" s="235" t="s">
        <v>1244</v>
      </c>
      <c r="F204" s="236" t="s">
        <v>1245</v>
      </c>
      <c r="G204" s="237" t="s">
        <v>1187</v>
      </c>
      <c r="H204" s="238">
        <v>11</v>
      </c>
      <c r="I204" s="239"/>
      <c r="J204" s="240">
        <f>ROUND(I204*H204,2)</f>
        <v>0</v>
      </c>
      <c r="K204" s="236" t="s">
        <v>1</v>
      </c>
      <c r="L204" s="43"/>
      <c r="M204" s="241" t="s">
        <v>1</v>
      </c>
      <c r="N204" s="242" t="s">
        <v>42</v>
      </c>
      <c r="O204" s="90"/>
      <c r="P204" s="243">
        <f>O204*H204</f>
        <v>0</v>
      </c>
      <c r="Q204" s="243">
        <v>0</v>
      </c>
      <c r="R204" s="243">
        <f>Q204*H204</f>
        <v>0</v>
      </c>
      <c r="S204" s="243">
        <v>0</v>
      </c>
      <c r="T204" s="244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45" t="s">
        <v>165</v>
      </c>
      <c r="AT204" s="245" t="s">
        <v>160</v>
      </c>
      <c r="AU204" s="245" t="s">
        <v>85</v>
      </c>
      <c r="AY204" s="16" t="s">
        <v>158</v>
      </c>
      <c r="BE204" s="246">
        <f>IF(N204="základní",J204,0)</f>
        <v>0</v>
      </c>
      <c r="BF204" s="246">
        <f>IF(N204="snížená",J204,0)</f>
        <v>0</v>
      </c>
      <c r="BG204" s="246">
        <f>IF(N204="zákl. přenesená",J204,0)</f>
        <v>0</v>
      </c>
      <c r="BH204" s="246">
        <f>IF(N204="sníž. přenesená",J204,0)</f>
        <v>0</v>
      </c>
      <c r="BI204" s="246">
        <f>IF(N204="nulová",J204,0)</f>
        <v>0</v>
      </c>
      <c r="BJ204" s="16" t="s">
        <v>85</v>
      </c>
      <c r="BK204" s="246">
        <f>ROUND(I204*H204,2)</f>
        <v>0</v>
      </c>
      <c r="BL204" s="16" t="s">
        <v>165</v>
      </c>
      <c r="BM204" s="245" t="s">
        <v>1246</v>
      </c>
    </row>
    <row r="205" s="2" customFormat="1" ht="16.5" customHeight="1">
      <c r="A205" s="37"/>
      <c r="B205" s="38"/>
      <c r="C205" s="234" t="s">
        <v>558</v>
      </c>
      <c r="D205" s="234" t="s">
        <v>160</v>
      </c>
      <c r="E205" s="235" t="s">
        <v>1247</v>
      </c>
      <c r="F205" s="236" t="s">
        <v>1248</v>
      </c>
      <c r="G205" s="237" t="s">
        <v>1187</v>
      </c>
      <c r="H205" s="238">
        <v>2</v>
      </c>
      <c r="I205" s="239"/>
      <c r="J205" s="240">
        <f>ROUND(I205*H205,2)</f>
        <v>0</v>
      </c>
      <c r="K205" s="236" t="s">
        <v>1</v>
      </c>
      <c r="L205" s="43"/>
      <c r="M205" s="241" t="s">
        <v>1</v>
      </c>
      <c r="N205" s="242" t="s">
        <v>42</v>
      </c>
      <c r="O205" s="90"/>
      <c r="P205" s="243">
        <f>O205*H205</f>
        <v>0</v>
      </c>
      <c r="Q205" s="243">
        <v>0</v>
      </c>
      <c r="R205" s="243">
        <f>Q205*H205</f>
        <v>0</v>
      </c>
      <c r="S205" s="243">
        <v>0</v>
      </c>
      <c r="T205" s="244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45" t="s">
        <v>165</v>
      </c>
      <c r="AT205" s="245" t="s">
        <v>160</v>
      </c>
      <c r="AU205" s="245" t="s">
        <v>85</v>
      </c>
      <c r="AY205" s="16" t="s">
        <v>158</v>
      </c>
      <c r="BE205" s="246">
        <f>IF(N205="základní",J205,0)</f>
        <v>0</v>
      </c>
      <c r="BF205" s="246">
        <f>IF(N205="snížená",J205,0)</f>
        <v>0</v>
      </c>
      <c r="BG205" s="246">
        <f>IF(N205="zákl. přenesená",J205,0)</f>
        <v>0</v>
      </c>
      <c r="BH205" s="246">
        <f>IF(N205="sníž. přenesená",J205,0)</f>
        <v>0</v>
      </c>
      <c r="BI205" s="246">
        <f>IF(N205="nulová",J205,0)</f>
        <v>0</v>
      </c>
      <c r="BJ205" s="16" t="s">
        <v>85</v>
      </c>
      <c r="BK205" s="246">
        <f>ROUND(I205*H205,2)</f>
        <v>0</v>
      </c>
      <c r="BL205" s="16" t="s">
        <v>165</v>
      </c>
      <c r="BM205" s="245" t="s">
        <v>1249</v>
      </c>
    </row>
    <row r="206" s="2" customFormat="1" ht="16.5" customHeight="1">
      <c r="A206" s="37"/>
      <c r="B206" s="38"/>
      <c r="C206" s="234" t="s">
        <v>562</v>
      </c>
      <c r="D206" s="234" t="s">
        <v>160</v>
      </c>
      <c r="E206" s="235" t="s">
        <v>1250</v>
      </c>
      <c r="F206" s="236" t="s">
        <v>1251</v>
      </c>
      <c r="G206" s="237" t="s">
        <v>1252</v>
      </c>
      <c r="H206" s="238">
        <v>2</v>
      </c>
      <c r="I206" s="239"/>
      <c r="J206" s="240">
        <f>ROUND(I206*H206,2)</f>
        <v>0</v>
      </c>
      <c r="K206" s="236" t="s">
        <v>1</v>
      </c>
      <c r="L206" s="43"/>
      <c r="M206" s="241" t="s">
        <v>1</v>
      </c>
      <c r="N206" s="242" t="s">
        <v>42</v>
      </c>
      <c r="O206" s="90"/>
      <c r="P206" s="243">
        <f>O206*H206</f>
        <v>0</v>
      </c>
      <c r="Q206" s="243">
        <v>0</v>
      </c>
      <c r="R206" s="243">
        <f>Q206*H206</f>
        <v>0</v>
      </c>
      <c r="S206" s="243">
        <v>0</v>
      </c>
      <c r="T206" s="244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45" t="s">
        <v>165</v>
      </c>
      <c r="AT206" s="245" t="s">
        <v>160</v>
      </c>
      <c r="AU206" s="245" t="s">
        <v>85</v>
      </c>
      <c r="AY206" s="16" t="s">
        <v>158</v>
      </c>
      <c r="BE206" s="246">
        <f>IF(N206="základní",J206,0)</f>
        <v>0</v>
      </c>
      <c r="BF206" s="246">
        <f>IF(N206="snížená",J206,0)</f>
        <v>0</v>
      </c>
      <c r="BG206" s="246">
        <f>IF(N206="zákl. přenesená",J206,0)</f>
        <v>0</v>
      </c>
      <c r="BH206" s="246">
        <f>IF(N206="sníž. přenesená",J206,0)</f>
        <v>0</v>
      </c>
      <c r="BI206" s="246">
        <f>IF(N206="nulová",J206,0)</f>
        <v>0</v>
      </c>
      <c r="BJ206" s="16" t="s">
        <v>85</v>
      </c>
      <c r="BK206" s="246">
        <f>ROUND(I206*H206,2)</f>
        <v>0</v>
      </c>
      <c r="BL206" s="16" t="s">
        <v>165</v>
      </c>
      <c r="BM206" s="245" t="s">
        <v>1253</v>
      </c>
    </row>
    <row r="207" s="12" customFormat="1" ht="25.92" customHeight="1">
      <c r="A207" s="12"/>
      <c r="B207" s="218"/>
      <c r="C207" s="219"/>
      <c r="D207" s="220" t="s">
        <v>76</v>
      </c>
      <c r="E207" s="221" t="s">
        <v>1254</v>
      </c>
      <c r="F207" s="221" t="s">
        <v>1255</v>
      </c>
      <c r="G207" s="219"/>
      <c r="H207" s="219"/>
      <c r="I207" s="222"/>
      <c r="J207" s="223">
        <f>BK207</f>
        <v>0</v>
      </c>
      <c r="K207" s="219"/>
      <c r="L207" s="224"/>
      <c r="M207" s="225"/>
      <c r="N207" s="226"/>
      <c r="O207" s="226"/>
      <c r="P207" s="227">
        <f>SUM(P208:P213)</f>
        <v>0</v>
      </c>
      <c r="Q207" s="226"/>
      <c r="R207" s="227">
        <f>SUM(R208:R213)</f>
        <v>0</v>
      </c>
      <c r="S207" s="226"/>
      <c r="T207" s="228">
        <f>SUM(T208:T213)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29" t="s">
        <v>85</v>
      </c>
      <c r="AT207" s="230" t="s">
        <v>76</v>
      </c>
      <c r="AU207" s="230" t="s">
        <v>77</v>
      </c>
      <c r="AY207" s="229" t="s">
        <v>158</v>
      </c>
      <c r="BK207" s="231">
        <f>SUM(BK208:BK213)</f>
        <v>0</v>
      </c>
    </row>
    <row r="208" s="2" customFormat="1" ht="16.5" customHeight="1">
      <c r="A208" s="37"/>
      <c r="B208" s="38"/>
      <c r="C208" s="234" t="s">
        <v>566</v>
      </c>
      <c r="D208" s="234" t="s">
        <v>160</v>
      </c>
      <c r="E208" s="235" t="s">
        <v>1256</v>
      </c>
      <c r="F208" s="236" t="s">
        <v>1257</v>
      </c>
      <c r="G208" s="237" t="s">
        <v>1187</v>
      </c>
      <c r="H208" s="238">
        <v>2</v>
      </c>
      <c r="I208" s="239"/>
      <c r="J208" s="240">
        <f>ROUND(I208*H208,2)</f>
        <v>0</v>
      </c>
      <c r="K208" s="236" t="s">
        <v>1</v>
      </c>
      <c r="L208" s="43"/>
      <c r="M208" s="241" t="s">
        <v>1</v>
      </c>
      <c r="N208" s="242" t="s">
        <v>42</v>
      </c>
      <c r="O208" s="90"/>
      <c r="P208" s="243">
        <f>O208*H208</f>
        <v>0</v>
      </c>
      <c r="Q208" s="243">
        <v>0</v>
      </c>
      <c r="R208" s="243">
        <f>Q208*H208</f>
        <v>0</v>
      </c>
      <c r="S208" s="243">
        <v>0</v>
      </c>
      <c r="T208" s="244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45" t="s">
        <v>165</v>
      </c>
      <c r="AT208" s="245" t="s">
        <v>160</v>
      </c>
      <c r="AU208" s="245" t="s">
        <v>85</v>
      </c>
      <c r="AY208" s="16" t="s">
        <v>158</v>
      </c>
      <c r="BE208" s="246">
        <f>IF(N208="základní",J208,0)</f>
        <v>0</v>
      </c>
      <c r="BF208" s="246">
        <f>IF(N208="snížená",J208,0)</f>
        <v>0</v>
      </c>
      <c r="BG208" s="246">
        <f>IF(N208="zákl. přenesená",J208,0)</f>
        <v>0</v>
      </c>
      <c r="BH208" s="246">
        <f>IF(N208="sníž. přenesená",J208,0)</f>
        <v>0</v>
      </c>
      <c r="BI208" s="246">
        <f>IF(N208="nulová",J208,0)</f>
        <v>0</v>
      </c>
      <c r="BJ208" s="16" t="s">
        <v>85</v>
      </c>
      <c r="BK208" s="246">
        <f>ROUND(I208*H208,2)</f>
        <v>0</v>
      </c>
      <c r="BL208" s="16" t="s">
        <v>165</v>
      </c>
      <c r="BM208" s="245" t="s">
        <v>1258</v>
      </c>
    </row>
    <row r="209" s="2" customFormat="1" ht="16.5" customHeight="1">
      <c r="A209" s="37"/>
      <c r="B209" s="38"/>
      <c r="C209" s="234" t="s">
        <v>574</v>
      </c>
      <c r="D209" s="234" t="s">
        <v>160</v>
      </c>
      <c r="E209" s="235" t="s">
        <v>1259</v>
      </c>
      <c r="F209" s="236" t="s">
        <v>1260</v>
      </c>
      <c r="G209" s="237" t="s">
        <v>1187</v>
      </c>
      <c r="H209" s="238">
        <v>2</v>
      </c>
      <c r="I209" s="239"/>
      <c r="J209" s="240">
        <f>ROUND(I209*H209,2)</f>
        <v>0</v>
      </c>
      <c r="K209" s="236" t="s">
        <v>1</v>
      </c>
      <c r="L209" s="43"/>
      <c r="M209" s="241" t="s">
        <v>1</v>
      </c>
      <c r="N209" s="242" t="s">
        <v>42</v>
      </c>
      <c r="O209" s="90"/>
      <c r="P209" s="243">
        <f>O209*H209</f>
        <v>0</v>
      </c>
      <c r="Q209" s="243">
        <v>0</v>
      </c>
      <c r="R209" s="243">
        <f>Q209*H209</f>
        <v>0</v>
      </c>
      <c r="S209" s="243">
        <v>0</v>
      </c>
      <c r="T209" s="244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45" t="s">
        <v>165</v>
      </c>
      <c r="AT209" s="245" t="s">
        <v>160</v>
      </c>
      <c r="AU209" s="245" t="s">
        <v>85</v>
      </c>
      <c r="AY209" s="16" t="s">
        <v>158</v>
      </c>
      <c r="BE209" s="246">
        <f>IF(N209="základní",J209,0)</f>
        <v>0</v>
      </c>
      <c r="BF209" s="246">
        <f>IF(N209="snížená",J209,0)</f>
        <v>0</v>
      </c>
      <c r="BG209" s="246">
        <f>IF(N209="zákl. přenesená",J209,0)</f>
        <v>0</v>
      </c>
      <c r="BH209" s="246">
        <f>IF(N209="sníž. přenesená",J209,0)</f>
        <v>0</v>
      </c>
      <c r="BI209" s="246">
        <f>IF(N209="nulová",J209,0)</f>
        <v>0</v>
      </c>
      <c r="BJ209" s="16" t="s">
        <v>85</v>
      </c>
      <c r="BK209" s="246">
        <f>ROUND(I209*H209,2)</f>
        <v>0</v>
      </c>
      <c r="BL209" s="16" t="s">
        <v>165</v>
      </c>
      <c r="BM209" s="245" t="s">
        <v>1261</v>
      </c>
    </row>
    <row r="210" s="2" customFormat="1" ht="16.5" customHeight="1">
      <c r="A210" s="37"/>
      <c r="B210" s="38"/>
      <c r="C210" s="234" t="s">
        <v>579</v>
      </c>
      <c r="D210" s="234" t="s">
        <v>160</v>
      </c>
      <c r="E210" s="235" t="s">
        <v>1262</v>
      </c>
      <c r="F210" s="236" t="s">
        <v>1263</v>
      </c>
      <c r="G210" s="237" t="s">
        <v>1187</v>
      </c>
      <c r="H210" s="238">
        <v>1</v>
      </c>
      <c r="I210" s="239"/>
      <c r="J210" s="240">
        <f>ROUND(I210*H210,2)</f>
        <v>0</v>
      </c>
      <c r="K210" s="236" t="s">
        <v>1</v>
      </c>
      <c r="L210" s="43"/>
      <c r="M210" s="241" t="s">
        <v>1</v>
      </c>
      <c r="N210" s="242" t="s">
        <v>42</v>
      </c>
      <c r="O210" s="90"/>
      <c r="P210" s="243">
        <f>O210*H210</f>
        <v>0</v>
      </c>
      <c r="Q210" s="243">
        <v>0</v>
      </c>
      <c r="R210" s="243">
        <f>Q210*H210</f>
        <v>0</v>
      </c>
      <c r="S210" s="243">
        <v>0</v>
      </c>
      <c r="T210" s="244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45" t="s">
        <v>165</v>
      </c>
      <c r="AT210" s="245" t="s">
        <v>160</v>
      </c>
      <c r="AU210" s="245" t="s">
        <v>85</v>
      </c>
      <c r="AY210" s="16" t="s">
        <v>158</v>
      </c>
      <c r="BE210" s="246">
        <f>IF(N210="základní",J210,0)</f>
        <v>0</v>
      </c>
      <c r="BF210" s="246">
        <f>IF(N210="snížená",J210,0)</f>
        <v>0</v>
      </c>
      <c r="BG210" s="246">
        <f>IF(N210="zákl. přenesená",J210,0)</f>
        <v>0</v>
      </c>
      <c r="BH210" s="246">
        <f>IF(N210="sníž. přenesená",J210,0)</f>
        <v>0</v>
      </c>
      <c r="BI210" s="246">
        <f>IF(N210="nulová",J210,0)</f>
        <v>0</v>
      </c>
      <c r="BJ210" s="16" t="s">
        <v>85</v>
      </c>
      <c r="BK210" s="246">
        <f>ROUND(I210*H210,2)</f>
        <v>0</v>
      </c>
      <c r="BL210" s="16" t="s">
        <v>165</v>
      </c>
      <c r="BM210" s="245" t="s">
        <v>1264</v>
      </c>
    </row>
    <row r="211" s="2" customFormat="1" ht="16.5" customHeight="1">
      <c r="A211" s="37"/>
      <c r="B211" s="38"/>
      <c r="C211" s="234" t="s">
        <v>584</v>
      </c>
      <c r="D211" s="234" t="s">
        <v>160</v>
      </c>
      <c r="E211" s="235" t="s">
        <v>1265</v>
      </c>
      <c r="F211" s="236" t="s">
        <v>1266</v>
      </c>
      <c r="G211" s="237" t="s">
        <v>1187</v>
      </c>
      <c r="H211" s="238">
        <v>7</v>
      </c>
      <c r="I211" s="239"/>
      <c r="J211" s="240">
        <f>ROUND(I211*H211,2)</f>
        <v>0</v>
      </c>
      <c r="K211" s="236" t="s">
        <v>1</v>
      </c>
      <c r="L211" s="43"/>
      <c r="M211" s="241" t="s">
        <v>1</v>
      </c>
      <c r="N211" s="242" t="s">
        <v>42</v>
      </c>
      <c r="O211" s="90"/>
      <c r="P211" s="243">
        <f>O211*H211</f>
        <v>0</v>
      </c>
      <c r="Q211" s="243">
        <v>0</v>
      </c>
      <c r="R211" s="243">
        <f>Q211*H211</f>
        <v>0</v>
      </c>
      <c r="S211" s="243">
        <v>0</v>
      </c>
      <c r="T211" s="244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45" t="s">
        <v>165</v>
      </c>
      <c r="AT211" s="245" t="s">
        <v>160</v>
      </c>
      <c r="AU211" s="245" t="s">
        <v>85</v>
      </c>
      <c r="AY211" s="16" t="s">
        <v>158</v>
      </c>
      <c r="BE211" s="246">
        <f>IF(N211="základní",J211,0)</f>
        <v>0</v>
      </c>
      <c r="BF211" s="246">
        <f>IF(N211="snížená",J211,0)</f>
        <v>0</v>
      </c>
      <c r="BG211" s="246">
        <f>IF(N211="zákl. přenesená",J211,0)</f>
        <v>0</v>
      </c>
      <c r="BH211" s="246">
        <f>IF(N211="sníž. přenesená",J211,0)</f>
        <v>0</v>
      </c>
      <c r="BI211" s="246">
        <f>IF(N211="nulová",J211,0)</f>
        <v>0</v>
      </c>
      <c r="BJ211" s="16" t="s">
        <v>85</v>
      </c>
      <c r="BK211" s="246">
        <f>ROUND(I211*H211,2)</f>
        <v>0</v>
      </c>
      <c r="BL211" s="16" t="s">
        <v>165</v>
      </c>
      <c r="BM211" s="245" t="s">
        <v>1267</v>
      </c>
    </row>
    <row r="212" s="2" customFormat="1" ht="16.5" customHeight="1">
      <c r="A212" s="37"/>
      <c r="B212" s="38"/>
      <c r="C212" s="234" t="s">
        <v>589</v>
      </c>
      <c r="D212" s="234" t="s">
        <v>160</v>
      </c>
      <c r="E212" s="235" t="s">
        <v>1265</v>
      </c>
      <c r="F212" s="236" t="s">
        <v>1266</v>
      </c>
      <c r="G212" s="237" t="s">
        <v>1187</v>
      </c>
      <c r="H212" s="238">
        <v>3</v>
      </c>
      <c r="I212" s="239"/>
      <c r="J212" s="240">
        <f>ROUND(I212*H212,2)</f>
        <v>0</v>
      </c>
      <c r="K212" s="236" t="s">
        <v>1</v>
      </c>
      <c r="L212" s="43"/>
      <c r="M212" s="241" t="s">
        <v>1</v>
      </c>
      <c r="N212" s="242" t="s">
        <v>42</v>
      </c>
      <c r="O212" s="90"/>
      <c r="P212" s="243">
        <f>O212*H212</f>
        <v>0</v>
      </c>
      <c r="Q212" s="243">
        <v>0</v>
      </c>
      <c r="R212" s="243">
        <f>Q212*H212</f>
        <v>0</v>
      </c>
      <c r="S212" s="243">
        <v>0</v>
      </c>
      <c r="T212" s="244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45" t="s">
        <v>165</v>
      </c>
      <c r="AT212" s="245" t="s">
        <v>160</v>
      </c>
      <c r="AU212" s="245" t="s">
        <v>85</v>
      </c>
      <c r="AY212" s="16" t="s">
        <v>158</v>
      </c>
      <c r="BE212" s="246">
        <f>IF(N212="základní",J212,0)</f>
        <v>0</v>
      </c>
      <c r="BF212" s="246">
        <f>IF(N212="snížená",J212,0)</f>
        <v>0</v>
      </c>
      <c r="BG212" s="246">
        <f>IF(N212="zákl. přenesená",J212,0)</f>
        <v>0</v>
      </c>
      <c r="BH212" s="246">
        <f>IF(N212="sníž. přenesená",J212,0)</f>
        <v>0</v>
      </c>
      <c r="BI212" s="246">
        <f>IF(N212="nulová",J212,0)</f>
        <v>0</v>
      </c>
      <c r="BJ212" s="16" t="s">
        <v>85</v>
      </c>
      <c r="BK212" s="246">
        <f>ROUND(I212*H212,2)</f>
        <v>0</v>
      </c>
      <c r="BL212" s="16" t="s">
        <v>165</v>
      </c>
      <c r="BM212" s="245" t="s">
        <v>1268</v>
      </c>
    </row>
    <row r="213" s="2" customFormat="1" ht="16.5" customHeight="1">
      <c r="A213" s="37"/>
      <c r="B213" s="38"/>
      <c r="C213" s="234" t="s">
        <v>593</v>
      </c>
      <c r="D213" s="234" t="s">
        <v>160</v>
      </c>
      <c r="E213" s="235" t="s">
        <v>1269</v>
      </c>
      <c r="F213" s="236" t="s">
        <v>1270</v>
      </c>
      <c r="G213" s="237" t="s">
        <v>1187</v>
      </c>
      <c r="H213" s="238">
        <v>1</v>
      </c>
      <c r="I213" s="239"/>
      <c r="J213" s="240">
        <f>ROUND(I213*H213,2)</f>
        <v>0</v>
      </c>
      <c r="K213" s="236" t="s">
        <v>1</v>
      </c>
      <c r="L213" s="43"/>
      <c r="M213" s="241" t="s">
        <v>1</v>
      </c>
      <c r="N213" s="242" t="s">
        <v>42</v>
      </c>
      <c r="O213" s="90"/>
      <c r="P213" s="243">
        <f>O213*H213</f>
        <v>0</v>
      </c>
      <c r="Q213" s="243">
        <v>0</v>
      </c>
      <c r="R213" s="243">
        <f>Q213*H213</f>
        <v>0</v>
      </c>
      <c r="S213" s="243">
        <v>0</v>
      </c>
      <c r="T213" s="244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45" t="s">
        <v>165</v>
      </c>
      <c r="AT213" s="245" t="s">
        <v>160</v>
      </c>
      <c r="AU213" s="245" t="s">
        <v>85</v>
      </c>
      <c r="AY213" s="16" t="s">
        <v>158</v>
      </c>
      <c r="BE213" s="246">
        <f>IF(N213="základní",J213,0)</f>
        <v>0</v>
      </c>
      <c r="BF213" s="246">
        <f>IF(N213="snížená",J213,0)</f>
        <v>0</v>
      </c>
      <c r="BG213" s="246">
        <f>IF(N213="zákl. přenesená",J213,0)</f>
        <v>0</v>
      </c>
      <c r="BH213" s="246">
        <f>IF(N213="sníž. přenesená",J213,0)</f>
        <v>0</v>
      </c>
      <c r="BI213" s="246">
        <f>IF(N213="nulová",J213,0)</f>
        <v>0</v>
      </c>
      <c r="BJ213" s="16" t="s">
        <v>85</v>
      </c>
      <c r="BK213" s="246">
        <f>ROUND(I213*H213,2)</f>
        <v>0</v>
      </c>
      <c r="BL213" s="16" t="s">
        <v>165</v>
      </c>
      <c r="BM213" s="245" t="s">
        <v>1271</v>
      </c>
    </row>
    <row r="214" s="12" customFormat="1" ht="25.92" customHeight="1">
      <c r="A214" s="12"/>
      <c r="B214" s="218"/>
      <c r="C214" s="219"/>
      <c r="D214" s="220" t="s">
        <v>76</v>
      </c>
      <c r="E214" s="221" t="s">
        <v>1272</v>
      </c>
      <c r="F214" s="221" t="s">
        <v>1273</v>
      </c>
      <c r="G214" s="219"/>
      <c r="H214" s="219"/>
      <c r="I214" s="222"/>
      <c r="J214" s="223">
        <f>BK214</f>
        <v>0</v>
      </c>
      <c r="K214" s="219"/>
      <c r="L214" s="224"/>
      <c r="M214" s="225"/>
      <c r="N214" s="226"/>
      <c r="O214" s="226"/>
      <c r="P214" s="227">
        <f>SUM(P215:P223)</f>
        <v>0</v>
      </c>
      <c r="Q214" s="226"/>
      <c r="R214" s="227">
        <f>SUM(R215:R223)</f>
        <v>0</v>
      </c>
      <c r="S214" s="226"/>
      <c r="T214" s="228">
        <f>SUM(T215:T223)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29" t="s">
        <v>85</v>
      </c>
      <c r="AT214" s="230" t="s">
        <v>76</v>
      </c>
      <c r="AU214" s="230" t="s">
        <v>77</v>
      </c>
      <c r="AY214" s="229" t="s">
        <v>158</v>
      </c>
      <c r="BK214" s="231">
        <f>SUM(BK215:BK223)</f>
        <v>0</v>
      </c>
    </row>
    <row r="215" s="2" customFormat="1" ht="16.5" customHeight="1">
      <c r="A215" s="37"/>
      <c r="B215" s="38"/>
      <c r="C215" s="234" t="s">
        <v>597</v>
      </c>
      <c r="D215" s="234" t="s">
        <v>160</v>
      </c>
      <c r="E215" s="235" t="s">
        <v>652</v>
      </c>
      <c r="F215" s="236" t="s">
        <v>1274</v>
      </c>
      <c r="G215" s="237" t="s">
        <v>526</v>
      </c>
      <c r="H215" s="238">
        <v>1</v>
      </c>
      <c r="I215" s="239"/>
      <c r="J215" s="240">
        <f>ROUND(I215*H215,2)</f>
        <v>0</v>
      </c>
      <c r="K215" s="236" t="s">
        <v>1</v>
      </c>
      <c r="L215" s="43"/>
      <c r="M215" s="241" t="s">
        <v>1</v>
      </c>
      <c r="N215" s="242" t="s">
        <v>42</v>
      </c>
      <c r="O215" s="90"/>
      <c r="P215" s="243">
        <f>O215*H215</f>
        <v>0</v>
      </c>
      <c r="Q215" s="243">
        <v>0</v>
      </c>
      <c r="R215" s="243">
        <f>Q215*H215</f>
        <v>0</v>
      </c>
      <c r="S215" s="243">
        <v>0</v>
      </c>
      <c r="T215" s="244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45" t="s">
        <v>165</v>
      </c>
      <c r="AT215" s="245" t="s">
        <v>160</v>
      </c>
      <c r="AU215" s="245" t="s">
        <v>85</v>
      </c>
      <c r="AY215" s="16" t="s">
        <v>158</v>
      </c>
      <c r="BE215" s="246">
        <f>IF(N215="základní",J215,0)</f>
        <v>0</v>
      </c>
      <c r="BF215" s="246">
        <f>IF(N215="snížená",J215,0)</f>
        <v>0</v>
      </c>
      <c r="BG215" s="246">
        <f>IF(N215="zákl. přenesená",J215,0)</f>
        <v>0</v>
      </c>
      <c r="BH215" s="246">
        <f>IF(N215="sníž. přenesená",J215,0)</f>
        <v>0</v>
      </c>
      <c r="BI215" s="246">
        <f>IF(N215="nulová",J215,0)</f>
        <v>0</v>
      </c>
      <c r="BJ215" s="16" t="s">
        <v>85</v>
      </c>
      <c r="BK215" s="246">
        <f>ROUND(I215*H215,2)</f>
        <v>0</v>
      </c>
      <c r="BL215" s="16" t="s">
        <v>165</v>
      </c>
      <c r="BM215" s="245" t="s">
        <v>1275</v>
      </c>
    </row>
    <row r="216" s="2" customFormat="1" ht="16.5" customHeight="1">
      <c r="A216" s="37"/>
      <c r="B216" s="38"/>
      <c r="C216" s="234" t="s">
        <v>602</v>
      </c>
      <c r="D216" s="234" t="s">
        <v>160</v>
      </c>
      <c r="E216" s="235" t="s">
        <v>699</v>
      </c>
      <c r="F216" s="236" t="s">
        <v>1276</v>
      </c>
      <c r="G216" s="237" t="s">
        <v>526</v>
      </c>
      <c r="H216" s="238">
        <v>1</v>
      </c>
      <c r="I216" s="239"/>
      <c r="J216" s="240">
        <f>ROUND(I216*H216,2)</f>
        <v>0</v>
      </c>
      <c r="K216" s="236" t="s">
        <v>1</v>
      </c>
      <c r="L216" s="43"/>
      <c r="M216" s="241" t="s">
        <v>1</v>
      </c>
      <c r="N216" s="242" t="s">
        <v>42</v>
      </c>
      <c r="O216" s="90"/>
      <c r="P216" s="243">
        <f>O216*H216</f>
        <v>0</v>
      </c>
      <c r="Q216" s="243">
        <v>0</v>
      </c>
      <c r="R216" s="243">
        <f>Q216*H216</f>
        <v>0</v>
      </c>
      <c r="S216" s="243">
        <v>0</v>
      </c>
      <c r="T216" s="244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45" t="s">
        <v>165</v>
      </c>
      <c r="AT216" s="245" t="s">
        <v>160</v>
      </c>
      <c r="AU216" s="245" t="s">
        <v>85</v>
      </c>
      <c r="AY216" s="16" t="s">
        <v>158</v>
      </c>
      <c r="BE216" s="246">
        <f>IF(N216="základní",J216,0)</f>
        <v>0</v>
      </c>
      <c r="BF216" s="246">
        <f>IF(N216="snížená",J216,0)</f>
        <v>0</v>
      </c>
      <c r="BG216" s="246">
        <f>IF(N216="zákl. přenesená",J216,0)</f>
        <v>0</v>
      </c>
      <c r="BH216" s="246">
        <f>IF(N216="sníž. přenesená",J216,0)</f>
        <v>0</v>
      </c>
      <c r="BI216" s="246">
        <f>IF(N216="nulová",J216,0)</f>
        <v>0</v>
      </c>
      <c r="BJ216" s="16" t="s">
        <v>85</v>
      </c>
      <c r="BK216" s="246">
        <f>ROUND(I216*H216,2)</f>
        <v>0</v>
      </c>
      <c r="BL216" s="16" t="s">
        <v>165</v>
      </c>
      <c r="BM216" s="245" t="s">
        <v>1277</v>
      </c>
    </row>
    <row r="217" s="2" customFormat="1" ht="16.5" customHeight="1">
      <c r="A217" s="37"/>
      <c r="B217" s="38"/>
      <c r="C217" s="234" t="s">
        <v>606</v>
      </c>
      <c r="D217" s="234" t="s">
        <v>160</v>
      </c>
      <c r="E217" s="235" t="s">
        <v>638</v>
      </c>
      <c r="F217" s="236" t="s">
        <v>1278</v>
      </c>
      <c r="G217" s="237" t="s">
        <v>526</v>
      </c>
      <c r="H217" s="238">
        <v>1</v>
      </c>
      <c r="I217" s="239"/>
      <c r="J217" s="240">
        <f>ROUND(I217*H217,2)</f>
        <v>0</v>
      </c>
      <c r="K217" s="236" t="s">
        <v>1</v>
      </c>
      <c r="L217" s="43"/>
      <c r="M217" s="241" t="s">
        <v>1</v>
      </c>
      <c r="N217" s="242" t="s">
        <v>42</v>
      </c>
      <c r="O217" s="90"/>
      <c r="P217" s="243">
        <f>O217*H217</f>
        <v>0</v>
      </c>
      <c r="Q217" s="243">
        <v>0</v>
      </c>
      <c r="R217" s="243">
        <f>Q217*H217</f>
        <v>0</v>
      </c>
      <c r="S217" s="243">
        <v>0</v>
      </c>
      <c r="T217" s="244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45" t="s">
        <v>165</v>
      </c>
      <c r="AT217" s="245" t="s">
        <v>160</v>
      </c>
      <c r="AU217" s="245" t="s">
        <v>85</v>
      </c>
      <c r="AY217" s="16" t="s">
        <v>158</v>
      </c>
      <c r="BE217" s="246">
        <f>IF(N217="základní",J217,0)</f>
        <v>0</v>
      </c>
      <c r="BF217" s="246">
        <f>IF(N217="snížená",J217,0)</f>
        <v>0</v>
      </c>
      <c r="BG217" s="246">
        <f>IF(N217="zákl. přenesená",J217,0)</f>
        <v>0</v>
      </c>
      <c r="BH217" s="246">
        <f>IF(N217="sníž. přenesená",J217,0)</f>
        <v>0</v>
      </c>
      <c r="BI217" s="246">
        <f>IF(N217="nulová",J217,0)</f>
        <v>0</v>
      </c>
      <c r="BJ217" s="16" t="s">
        <v>85</v>
      </c>
      <c r="BK217" s="246">
        <f>ROUND(I217*H217,2)</f>
        <v>0</v>
      </c>
      <c r="BL217" s="16" t="s">
        <v>165</v>
      </c>
      <c r="BM217" s="245" t="s">
        <v>1279</v>
      </c>
    </row>
    <row r="218" s="2" customFormat="1" ht="16.5" customHeight="1">
      <c r="A218" s="37"/>
      <c r="B218" s="38"/>
      <c r="C218" s="234" t="s">
        <v>610</v>
      </c>
      <c r="D218" s="234" t="s">
        <v>160</v>
      </c>
      <c r="E218" s="235" t="s">
        <v>644</v>
      </c>
      <c r="F218" s="236" t="s">
        <v>1280</v>
      </c>
      <c r="G218" s="237" t="s">
        <v>526</v>
      </c>
      <c r="H218" s="238">
        <v>1</v>
      </c>
      <c r="I218" s="239"/>
      <c r="J218" s="240">
        <f>ROUND(I218*H218,2)</f>
        <v>0</v>
      </c>
      <c r="K218" s="236" t="s">
        <v>1</v>
      </c>
      <c r="L218" s="43"/>
      <c r="M218" s="241" t="s">
        <v>1</v>
      </c>
      <c r="N218" s="242" t="s">
        <v>42</v>
      </c>
      <c r="O218" s="90"/>
      <c r="P218" s="243">
        <f>O218*H218</f>
        <v>0</v>
      </c>
      <c r="Q218" s="243">
        <v>0</v>
      </c>
      <c r="R218" s="243">
        <f>Q218*H218</f>
        <v>0</v>
      </c>
      <c r="S218" s="243">
        <v>0</v>
      </c>
      <c r="T218" s="244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45" t="s">
        <v>165</v>
      </c>
      <c r="AT218" s="245" t="s">
        <v>160</v>
      </c>
      <c r="AU218" s="245" t="s">
        <v>85</v>
      </c>
      <c r="AY218" s="16" t="s">
        <v>158</v>
      </c>
      <c r="BE218" s="246">
        <f>IF(N218="základní",J218,0)</f>
        <v>0</v>
      </c>
      <c r="BF218" s="246">
        <f>IF(N218="snížená",J218,0)</f>
        <v>0</v>
      </c>
      <c r="BG218" s="246">
        <f>IF(N218="zákl. přenesená",J218,0)</f>
        <v>0</v>
      </c>
      <c r="BH218" s="246">
        <f>IF(N218="sníž. přenesená",J218,0)</f>
        <v>0</v>
      </c>
      <c r="BI218" s="246">
        <f>IF(N218="nulová",J218,0)</f>
        <v>0</v>
      </c>
      <c r="BJ218" s="16" t="s">
        <v>85</v>
      </c>
      <c r="BK218" s="246">
        <f>ROUND(I218*H218,2)</f>
        <v>0</v>
      </c>
      <c r="BL218" s="16" t="s">
        <v>165</v>
      </c>
      <c r="BM218" s="245" t="s">
        <v>1281</v>
      </c>
    </row>
    <row r="219" s="2" customFormat="1" ht="16.5" customHeight="1">
      <c r="A219" s="37"/>
      <c r="B219" s="38"/>
      <c r="C219" s="234" t="s">
        <v>614</v>
      </c>
      <c r="D219" s="234" t="s">
        <v>160</v>
      </c>
      <c r="E219" s="235" t="s">
        <v>648</v>
      </c>
      <c r="F219" s="236" t="s">
        <v>1282</v>
      </c>
      <c r="G219" s="237" t="s">
        <v>526</v>
      </c>
      <c r="H219" s="238">
        <v>1</v>
      </c>
      <c r="I219" s="239"/>
      <c r="J219" s="240">
        <f>ROUND(I219*H219,2)</f>
        <v>0</v>
      </c>
      <c r="K219" s="236" t="s">
        <v>1</v>
      </c>
      <c r="L219" s="43"/>
      <c r="M219" s="241" t="s">
        <v>1</v>
      </c>
      <c r="N219" s="242" t="s">
        <v>42</v>
      </c>
      <c r="O219" s="90"/>
      <c r="P219" s="243">
        <f>O219*H219</f>
        <v>0</v>
      </c>
      <c r="Q219" s="243">
        <v>0</v>
      </c>
      <c r="R219" s="243">
        <f>Q219*H219</f>
        <v>0</v>
      </c>
      <c r="S219" s="243">
        <v>0</v>
      </c>
      <c r="T219" s="244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45" t="s">
        <v>165</v>
      </c>
      <c r="AT219" s="245" t="s">
        <v>160</v>
      </c>
      <c r="AU219" s="245" t="s">
        <v>85</v>
      </c>
      <c r="AY219" s="16" t="s">
        <v>158</v>
      </c>
      <c r="BE219" s="246">
        <f>IF(N219="základní",J219,0)</f>
        <v>0</v>
      </c>
      <c r="BF219" s="246">
        <f>IF(N219="snížená",J219,0)</f>
        <v>0</v>
      </c>
      <c r="BG219" s="246">
        <f>IF(N219="zákl. přenesená",J219,0)</f>
        <v>0</v>
      </c>
      <c r="BH219" s="246">
        <f>IF(N219="sníž. přenesená",J219,0)</f>
        <v>0</v>
      </c>
      <c r="BI219" s="246">
        <f>IF(N219="nulová",J219,0)</f>
        <v>0</v>
      </c>
      <c r="BJ219" s="16" t="s">
        <v>85</v>
      </c>
      <c r="BK219" s="246">
        <f>ROUND(I219*H219,2)</f>
        <v>0</v>
      </c>
      <c r="BL219" s="16" t="s">
        <v>165</v>
      </c>
      <c r="BM219" s="245" t="s">
        <v>1283</v>
      </c>
    </row>
    <row r="220" s="2" customFormat="1" ht="16.5" customHeight="1">
      <c r="A220" s="37"/>
      <c r="B220" s="38"/>
      <c r="C220" s="234" t="s">
        <v>618</v>
      </c>
      <c r="D220" s="234" t="s">
        <v>160</v>
      </c>
      <c r="E220" s="235" t="s">
        <v>1284</v>
      </c>
      <c r="F220" s="236" t="s">
        <v>1285</v>
      </c>
      <c r="G220" s="237" t="s">
        <v>1071</v>
      </c>
      <c r="H220" s="238">
        <v>12</v>
      </c>
      <c r="I220" s="239"/>
      <c r="J220" s="240">
        <f>ROUND(I220*H220,2)</f>
        <v>0</v>
      </c>
      <c r="K220" s="236" t="s">
        <v>1</v>
      </c>
      <c r="L220" s="43"/>
      <c r="M220" s="241" t="s">
        <v>1</v>
      </c>
      <c r="N220" s="242" t="s">
        <v>42</v>
      </c>
      <c r="O220" s="90"/>
      <c r="P220" s="243">
        <f>O220*H220</f>
        <v>0</v>
      </c>
      <c r="Q220" s="243">
        <v>0</v>
      </c>
      <c r="R220" s="243">
        <f>Q220*H220</f>
        <v>0</v>
      </c>
      <c r="S220" s="243">
        <v>0</v>
      </c>
      <c r="T220" s="244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45" t="s">
        <v>165</v>
      </c>
      <c r="AT220" s="245" t="s">
        <v>160</v>
      </c>
      <c r="AU220" s="245" t="s">
        <v>85</v>
      </c>
      <c r="AY220" s="16" t="s">
        <v>158</v>
      </c>
      <c r="BE220" s="246">
        <f>IF(N220="základní",J220,0)</f>
        <v>0</v>
      </c>
      <c r="BF220" s="246">
        <f>IF(N220="snížená",J220,0)</f>
        <v>0</v>
      </c>
      <c r="BG220" s="246">
        <f>IF(N220="zákl. přenesená",J220,0)</f>
        <v>0</v>
      </c>
      <c r="BH220" s="246">
        <f>IF(N220="sníž. přenesená",J220,0)</f>
        <v>0</v>
      </c>
      <c r="BI220" s="246">
        <f>IF(N220="nulová",J220,0)</f>
        <v>0</v>
      </c>
      <c r="BJ220" s="16" t="s">
        <v>85</v>
      </c>
      <c r="BK220" s="246">
        <f>ROUND(I220*H220,2)</f>
        <v>0</v>
      </c>
      <c r="BL220" s="16" t="s">
        <v>165</v>
      </c>
      <c r="BM220" s="245" t="s">
        <v>1286</v>
      </c>
    </row>
    <row r="221" s="2" customFormat="1" ht="16.5" customHeight="1">
      <c r="A221" s="37"/>
      <c r="B221" s="38"/>
      <c r="C221" s="234" t="s">
        <v>622</v>
      </c>
      <c r="D221" s="234" t="s">
        <v>160</v>
      </c>
      <c r="E221" s="235" t="s">
        <v>1287</v>
      </c>
      <c r="F221" s="236" t="s">
        <v>1288</v>
      </c>
      <c r="G221" s="237" t="s">
        <v>1071</v>
      </c>
      <c r="H221" s="238">
        <v>3</v>
      </c>
      <c r="I221" s="239"/>
      <c r="J221" s="240">
        <f>ROUND(I221*H221,2)</f>
        <v>0</v>
      </c>
      <c r="K221" s="236" t="s">
        <v>1</v>
      </c>
      <c r="L221" s="43"/>
      <c r="M221" s="241" t="s">
        <v>1</v>
      </c>
      <c r="N221" s="242" t="s">
        <v>42</v>
      </c>
      <c r="O221" s="90"/>
      <c r="P221" s="243">
        <f>O221*H221</f>
        <v>0</v>
      </c>
      <c r="Q221" s="243">
        <v>0</v>
      </c>
      <c r="R221" s="243">
        <f>Q221*H221</f>
        <v>0</v>
      </c>
      <c r="S221" s="243">
        <v>0</v>
      </c>
      <c r="T221" s="244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45" t="s">
        <v>165</v>
      </c>
      <c r="AT221" s="245" t="s">
        <v>160</v>
      </c>
      <c r="AU221" s="245" t="s">
        <v>85</v>
      </c>
      <c r="AY221" s="16" t="s">
        <v>158</v>
      </c>
      <c r="BE221" s="246">
        <f>IF(N221="základní",J221,0)</f>
        <v>0</v>
      </c>
      <c r="BF221" s="246">
        <f>IF(N221="snížená",J221,0)</f>
        <v>0</v>
      </c>
      <c r="BG221" s="246">
        <f>IF(N221="zákl. přenesená",J221,0)</f>
        <v>0</v>
      </c>
      <c r="BH221" s="246">
        <f>IF(N221="sníž. přenesená",J221,0)</f>
        <v>0</v>
      </c>
      <c r="BI221" s="246">
        <f>IF(N221="nulová",J221,0)</f>
        <v>0</v>
      </c>
      <c r="BJ221" s="16" t="s">
        <v>85</v>
      </c>
      <c r="BK221" s="246">
        <f>ROUND(I221*H221,2)</f>
        <v>0</v>
      </c>
      <c r="BL221" s="16" t="s">
        <v>165</v>
      </c>
      <c r="BM221" s="245" t="s">
        <v>1289</v>
      </c>
    </row>
    <row r="222" s="2" customFormat="1" ht="16.5" customHeight="1">
      <c r="A222" s="37"/>
      <c r="B222" s="38"/>
      <c r="C222" s="234" t="s">
        <v>626</v>
      </c>
      <c r="D222" s="234" t="s">
        <v>160</v>
      </c>
      <c r="E222" s="235" t="s">
        <v>1290</v>
      </c>
      <c r="F222" s="236" t="s">
        <v>1291</v>
      </c>
      <c r="G222" s="237" t="s">
        <v>1071</v>
      </c>
      <c r="H222" s="238">
        <v>12</v>
      </c>
      <c r="I222" s="239"/>
      <c r="J222" s="240">
        <f>ROUND(I222*H222,2)</f>
        <v>0</v>
      </c>
      <c r="K222" s="236" t="s">
        <v>1</v>
      </c>
      <c r="L222" s="43"/>
      <c r="M222" s="241" t="s">
        <v>1</v>
      </c>
      <c r="N222" s="242" t="s">
        <v>42</v>
      </c>
      <c r="O222" s="90"/>
      <c r="P222" s="243">
        <f>O222*H222</f>
        <v>0</v>
      </c>
      <c r="Q222" s="243">
        <v>0</v>
      </c>
      <c r="R222" s="243">
        <f>Q222*H222</f>
        <v>0</v>
      </c>
      <c r="S222" s="243">
        <v>0</v>
      </c>
      <c r="T222" s="244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45" t="s">
        <v>165</v>
      </c>
      <c r="AT222" s="245" t="s">
        <v>160</v>
      </c>
      <c r="AU222" s="245" t="s">
        <v>85</v>
      </c>
      <c r="AY222" s="16" t="s">
        <v>158</v>
      </c>
      <c r="BE222" s="246">
        <f>IF(N222="základní",J222,0)</f>
        <v>0</v>
      </c>
      <c r="BF222" s="246">
        <f>IF(N222="snížená",J222,0)</f>
        <v>0</v>
      </c>
      <c r="BG222" s="246">
        <f>IF(N222="zákl. přenesená",J222,0)</f>
        <v>0</v>
      </c>
      <c r="BH222" s="246">
        <f>IF(N222="sníž. přenesená",J222,0)</f>
        <v>0</v>
      </c>
      <c r="BI222" s="246">
        <f>IF(N222="nulová",J222,0)</f>
        <v>0</v>
      </c>
      <c r="BJ222" s="16" t="s">
        <v>85</v>
      </c>
      <c r="BK222" s="246">
        <f>ROUND(I222*H222,2)</f>
        <v>0</v>
      </c>
      <c r="BL222" s="16" t="s">
        <v>165</v>
      </c>
      <c r="BM222" s="245" t="s">
        <v>1292</v>
      </c>
    </row>
    <row r="223" s="2" customFormat="1" ht="16.5" customHeight="1">
      <c r="A223" s="37"/>
      <c r="B223" s="38"/>
      <c r="C223" s="234" t="s">
        <v>630</v>
      </c>
      <c r="D223" s="234" t="s">
        <v>160</v>
      </c>
      <c r="E223" s="235" t="s">
        <v>1293</v>
      </c>
      <c r="F223" s="236" t="s">
        <v>1294</v>
      </c>
      <c r="G223" s="237" t="s">
        <v>1071</v>
      </c>
      <c r="H223" s="238">
        <v>24</v>
      </c>
      <c r="I223" s="239"/>
      <c r="J223" s="240">
        <f>ROUND(I223*H223,2)</f>
        <v>0</v>
      </c>
      <c r="K223" s="236" t="s">
        <v>1</v>
      </c>
      <c r="L223" s="43"/>
      <c r="M223" s="287" t="s">
        <v>1</v>
      </c>
      <c r="N223" s="288" t="s">
        <v>42</v>
      </c>
      <c r="O223" s="289"/>
      <c r="P223" s="290">
        <f>O223*H223</f>
        <v>0</v>
      </c>
      <c r="Q223" s="290">
        <v>0</v>
      </c>
      <c r="R223" s="290">
        <f>Q223*H223</f>
        <v>0</v>
      </c>
      <c r="S223" s="290">
        <v>0</v>
      </c>
      <c r="T223" s="291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45" t="s">
        <v>165</v>
      </c>
      <c r="AT223" s="245" t="s">
        <v>160</v>
      </c>
      <c r="AU223" s="245" t="s">
        <v>85</v>
      </c>
      <c r="AY223" s="16" t="s">
        <v>158</v>
      </c>
      <c r="BE223" s="246">
        <f>IF(N223="základní",J223,0)</f>
        <v>0</v>
      </c>
      <c r="BF223" s="246">
        <f>IF(N223="snížená",J223,0)</f>
        <v>0</v>
      </c>
      <c r="BG223" s="246">
        <f>IF(N223="zákl. přenesená",J223,0)</f>
        <v>0</v>
      </c>
      <c r="BH223" s="246">
        <f>IF(N223="sníž. přenesená",J223,0)</f>
        <v>0</v>
      </c>
      <c r="BI223" s="246">
        <f>IF(N223="nulová",J223,0)</f>
        <v>0</v>
      </c>
      <c r="BJ223" s="16" t="s">
        <v>85</v>
      </c>
      <c r="BK223" s="246">
        <f>ROUND(I223*H223,2)</f>
        <v>0</v>
      </c>
      <c r="BL223" s="16" t="s">
        <v>165</v>
      </c>
      <c r="BM223" s="245" t="s">
        <v>1295</v>
      </c>
    </row>
    <row r="224" s="2" customFormat="1" ht="6.96" customHeight="1">
      <c r="A224" s="37"/>
      <c r="B224" s="65"/>
      <c r="C224" s="66"/>
      <c r="D224" s="66"/>
      <c r="E224" s="66"/>
      <c r="F224" s="66"/>
      <c r="G224" s="66"/>
      <c r="H224" s="66"/>
      <c r="I224" s="182"/>
      <c r="J224" s="66"/>
      <c r="K224" s="66"/>
      <c r="L224" s="43"/>
      <c r="M224" s="37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</row>
  </sheetData>
  <sheetProtection sheet="1" autoFilter="0" formatColumns="0" formatRows="0" objects="1" scenarios="1" spinCount="100000" saltValue="h8E+B6GeycDvMVe42m/R2I81tYAhetS8AxTrEhw3ae9Y/IgCU6w+L5Jr98a6Ts+QWFHaysAlntoqYjtujKKgBw==" hashValue="0pfnxC9yZ5J1yjacOj1bkeJd0wr3CFw8jF/vQUtJN3SjJStkPSUo0c386ekj2sh7CREd9kWIBm0wxIZZ/o037A==" algorithmName="SHA-512" password="CC35"/>
  <autoFilter ref="C121:K223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99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87</v>
      </c>
    </row>
    <row r="4" hidden="1" s="1" customFormat="1" ht="24.96" customHeight="1">
      <c r="B4" s="19"/>
      <c r="D4" s="139" t="s">
        <v>115</v>
      </c>
      <c r="I4" s="135"/>
      <c r="L4" s="19"/>
      <c r="M4" s="140" t="s">
        <v>10</v>
      </c>
      <c r="AT4" s="16" t="s">
        <v>4</v>
      </c>
    </row>
    <row r="5" hidden="1" s="1" customFormat="1" ht="6.96" customHeight="1">
      <c r="B5" s="19"/>
      <c r="I5" s="135"/>
      <c r="L5" s="19"/>
    </row>
    <row r="6" hidden="1" s="1" customFormat="1" ht="12" customHeight="1">
      <c r="B6" s="19"/>
      <c r="D6" s="141" t="s">
        <v>16</v>
      </c>
      <c r="I6" s="135"/>
      <c r="L6" s="19"/>
    </row>
    <row r="7" hidden="1" s="1" customFormat="1" ht="16.5" customHeight="1">
      <c r="B7" s="19"/>
      <c r="E7" s="142" t="str">
        <f>'Rekapitulace stavby'!K6</f>
        <v>Rekostrukce a vybavení odborných učeben na ZŠ Družba - stavba</v>
      </c>
      <c r="F7" s="141"/>
      <c r="G7" s="141"/>
      <c r="H7" s="141"/>
      <c r="I7" s="135"/>
      <c r="L7" s="19"/>
    </row>
    <row r="8" hidden="1" s="2" customFormat="1" ht="12" customHeight="1">
      <c r="A8" s="37"/>
      <c r="B8" s="43"/>
      <c r="C8" s="37"/>
      <c r="D8" s="141" t="s">
        <v>116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4" t="s">
        <v>1296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41" t="s">
        <v>18</v>
      </c>
      <c r="E11" s="37"/>
      <c r="F11" s="145" t="s">
        <v>1</v>
      </c>
      <c r="G11" s="37"/>
      <c r="H11" s="37"/>
      <c r="I11" s="146" t="s">
        <v>20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41" t="s">
        <v>21</v>
      </c>
      <c r="E12" s="37"/>
      <c r="F12" s="145" t="s">
        <v>22</v>
      </c>
      <c r="G12" s="37"/>
      <c r="H12" s="37"/>
      <c r="I12" s="146" t="s">
        <v>23</v>
      </c>
      <c r="J12" s="147" t="str">
        <f>'Rekapitulace stavby'!AN8</f>
        <v>28. 2. 2019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1" t="s">
        <v>25</v>
      </c>
      <c r="E14" s="37"/>
      <c r="F14" s="37"/>
      <c r="G14" s="37"/>
      <c r="H14" s="37"/>
      <c r="I14" s="146" t="s">
        <v>26</v>
      </c>
      <c r="J14" s="145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5" t="s">
        <v>27</v>
      </c>
      <c r="F15" s="37"/>
      <c r="G15" s="37"/>
      <c r="H15" s="37"/>
      <c r="I15" s="146" t="s">
        <v>28</v>
      </c>
      <c r="J15" s="145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41" t="s">
        <v>29</v>
      </c>
      <c r="E17" s="37"/>
      <c r="F17" s="37"/>
      <c r="G17" s="37"/>
      <c r="H17" s="37"/>
      <c r="I17" s="146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5"/>
      <c r="G18" s="145"/>
      <c r="H18" s="145"/>
      <c r="I18" s="146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41" t="s">
        <v>31</v>
      </c>
      <c r="E20" s="37"/>
      <c r="F20" s="37"/>
      <c r="G20" s="37"/>
      <c r="H20" s="37"/>
      <c r="I20" s="146" t="s">
        <v>26</v>
      </c>
      <c r="J20" s="145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5" t="s">
        <v>32</v>
      </c>
      <c r="F21" s="37"/>
      <c r="G21" s="37"/>
      <c r="H21" s="37"/>
      <c r="I21" s="146" t="s">
        <v>28</v>
      </c>
      <c r="J21" s="145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41" t="s">
        <v>34</v>
      </c>
      <c r="E23" s="37"/>
      <c r="F23" s="37"/>
      <c r="G23" s="37"/>
      <c r="H23" s="37"/>
      <c r="I23" s="146" t="s">
        <v>26</v>
      </c>
      <c r="J23" s="145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5" t="s">
        <v>35</v>
      </c>
      <c r="F24" s="37"/>
      <c r="G24" s="37"/>
      <c r="H24" s="37"/>
      <c r="I24" s="146" t="s">
        <v>28</v>
      </c>
      <c r="J24" s="145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41" t="s">
        <v>36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55" t="s">
        <v>37</v>
      </c>
      <c r="E30" s="37"/>
      <c r="F30" s="37"/>
      <c r="G30" s="37"/>
      <c r="H30" s="37"/>
      <c r="I30" s="143"/>
      <c r="J30" s="156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7" t="s">
        <v>39</v>
      </c>
      <c r="G32" s="37"/>
      <c r="H32" s="37"/>
      <c r="I32" s="158" t="s">
        <v>38</v>
      </c>
      <c r="J32" s="157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9" t="s">
        <v>41</v>
      </c>
      <c r="E33" s="141" t="s">
        <v>42</v>
      </c>
      <c r="F33" s="160">
        <f>ROUND((SUM(BE122:BE140)),  2)</f>
        <v>0</v>
      </c>
      <c r="G33" s="37"/>
      <c r="H33" s="37"/>
      <c r="I33" s="161">
        <v>0.20999999999999999</v>
      </c>
      <c r="J33" s="160">
        <f>ROUND(((SUM(BE122:BE140))*I33),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41" t="s">
        <v>43</v>
      </c>
      <c r="F34" s="160">
        <f>ROUND((SUM(BF122:BF140)),  2)</f>
        <v>0</v>
      </c>
      <c r="G34" s="37"/>
      <c r="H34" s="37"/>
      <c r="I34" s="161">
        <v>0.14999999999999999</v>
      </c>
      <c r="J34" s="160">
        <f>ROUND(((SUM(BF122:BF140))*I34),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44</v>
      </c>
      <c r="F35" s="160">
        <f>ROUND((SUM(BG122:BG140)),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45</v>
      </c>
      <c r="F36" s="160">
        <f>ROUND((SUM(BH122:BH140)),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46</v>
      </c>
      <c r="F37" s="160">
        <f>ROUND((SUM(BI122:BI140)),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62"/>
      <c r="D39" s="163" t="s">
        <v>47</v>
      </c>
      <c r="E39" s="164"/>
      <c r="F39" s="164"/>
      <c r="G39" s="165" t="s">
        <v>48</v>
      </c>
      <c r="H39" s="166" t="s">
        <v>49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I41" s="135"/>
      <c r="L41" s="19"/>
    </row>
    <row r="42" hidden="1" s="1" customFormat="1" ht="14.4" customHeight="1">
      <c r="B42" s="19"/>
      <c r="I42" s="135"/>
      <c r="L42" s="19"/>
    </row>
    <row r="43" hidden="1" s="1" customFormat="1" ht="14.4" customHeight="1">
      <c r="B43" s="19"/>
      <c r="I43" s="135"/>
      <c r="L43" s="19"/>
    </row>
    <row r="44" hidden="1" s="1" customFormat="1" ht="14.4" customHeight="1">
      <c r="B44" s="19"/>
      <c r="I44" s="135"/>
      <c r="L44" s="19"/>
    </row>
    <row r="45" hidden="1" s="1" customFormat="1" ht="14.4" customHeight="1">
      <c r="B45" s="19"/>
      <c r="I45" s="135"/>
      <c r="L45" s="19"/>
    </row>
    <row r="46" hidden="1" s="1" customFormat="1" ht="14.4" customHeight="1">
      <c r="B46" s="19"/>
      <c r="I46" s="135"/>
      <c r="L46" s="19"/>
    </row>
    <row r="47" hidden="1" s="1" customFormat="1" ht="14.4" customHeight="1">
      <c r="B47" s="19"/>
      <c r="I47" s="135"/>
      <c r="L47" s="19"/>
    </row>
    <row r="48" hidden="1" s="1" customFormat="1" ht="14.4" customHeight="1">
      <c r="B48" s="19"/>
      <c r="I48" s="135"/>
      <c r="L48" s="19"/>
    </row>
    <row r="49" hidden="1" s="1" customFormat="1" ht="14.4" customHeight="1">
      <c r="B49" s="19"/>
      <c r="I49" s="135"/>
      <c r="L49" s="19"/>
    </row>
    <row r="50" hidden="1" s="2" customFormat="1" ht="14.4" customHeight="1">
      <c r="B50" s="62"/>
      <c r="D50" s="170" t="s">
        <v>50</v>
      </c>
      <c r="E50" s="171"/>
      <c r="F50" s="171"/>
      <c r="G50" s="170" t="s">
        <v>51</v>
      </c>
      <c r="H50" s="171"/>
      <c r="I50" s="172"/>
      <c r="J50" s="171"/>
      <c r="K50" s="171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52</v>
      </c>
      <c r="E61" s="174"/>
      <c r="F61" s="175" t="s">
        <v>53</v>
      </c>
      <c r="G61" s="173" t="s">
        <v>52</v>
      </c>
      <c r="H61" s="174"/>
      <c r="I61" s="176"/>
      <c r="J61" s="177" t="s">
        <v>53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0" t="s">
        <v>54</v>
      </c>
      <c r="E65" s="178"/>
      <c r="F65" s="178"/>
      <c r="G65" s="170" t="s">
        <v>55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52</v>
      </c>
      <c r="E76" s="174"/>
      <c r="F76" s="175" t="s">
        <v>53</v>
      </c>
      <c r="G76" s="173" t="s">
        <v>52</v>
      </c>
      <c r="H76" s="174"/>
      <c r="I76" s="176"/>
      <c r="J76" s="177" t="s">
        <v>53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118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Rekostrukce a vybavení odborných učeben na ZŠ Družba - stavba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005 - Vedlejší a ostatní náklady - hlavní aktivity  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>Karviná</v>
      </c>
      <c r="G89" s="39"/>
      <c r="H89" s="39"/>
      <c r="I89" s="146" t="s">
        <v>23</v>
      </c>
      <c r="J89" s="78" t="str">
        <f>IF(J12="","",J12)</f>
        <v>28. 2. 2019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Statutární město Karviná</v>
      </c>
      <c r="G91" s="39"/>
      <c r="H91" s="39"/>
      <c r="I91" s="146" t="s">
        <v>31</v>
      </c>
      <c r="J91" s="35" t="str">
        <f>E21</f>
        <v>ATRIS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146" t="s">
        <v>34</v>
      </c>
      <c r="J92" s="35" t="str">
        <f>E24</f>
        <v>Barbora Kyšková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119</v>
      </c>
      <c r="D94" s="188"/>
      <c r="E94" s="188"/>
      <c r="F94" s="188"/>
      <c r="G94" s="188"/>
      <c r="H94" s="188"/>
      <c r="I94" s="189"/>
      <c r="J94" s="190" t="s">
        <v>120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121</v>
      </c>
      <c r="D96" s="39"/>
      <c r="E96" s="39"/>
      <c r="F96" s="39"/>
      <c r="G96" s="39"/>
      <c r="H96" s="39"/>
      <c r="I96" s="143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122</v>
      </c>
    </row>
    <row r="97" s="9" customFormat="1" ht="24.96" customHeight="1">
      <c r="A97" s="9"/>
      <c r="B97" s="192"/>
      <c r="C97" s="193"/>
      <c r="D97" s="194" t="s">
        <v>1297</v>
      </c>
      <c r="E97" s="195"/>
      <c r="F97" s="195"/>
      <c r="G97" s="195"/>
      <c r="H97" s="195"/>
      <c r="I97" s="196"/>
      <c r="J97" s="197">
        <f>J123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1298</v>
      </c>
      <c r="E98" s="202"/>
      <c r="F98" s="202"/>
      <c r="G98" s="202"/>
      <c r="H98" s="202"/>
      <c r="I98" s="203"/>
      <c r="J98" s="204">
        <f>J124</f>
        <v>0</v>
      </c>
      <c r="K98" s="200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92"/>
      <c r="C99" s="193"/>
      <c r="D99" s="194" t="s">
        <v>1299</v>
      </c>
      <c r="E99" s="195"/>
      <c r="F99" s="195"/>
      <c r="G99" s="195"/>
      <c r="H99" s="195"/>
      <c r="I99" s="196"/>
      <c r="J99" s="197">
        <f>J126</f>
        <v>0</v>
      </c>
      <c r="K99" s="193"/>
      <c r="L99" s="19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2"/>
      <c r="C100" s="193"/>
      <c r="D100" s="194" t="s">
        <v>1300</v>
      </c>
      <c r="E100" s="195"/>
      <c r="F100" s="195"/>
      <c r="G100" s="195"/>
      <c r="H100" s="195"/>
      <c r="I100" s="196"/>
      <c r="J100" s="197">
        <f>J129</f>
        <v>0</v>
      </c>
      <c r="K100" s="193"/>
      <c r="L100" s="198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92"/>
      <c r="C101" s="193"/>
      <c r="D101" s="194" t="s">
        <v>1301</v>
      </c>
      <c r="E101" s="195"/>
      <c r="F101" s="195"/>
      <c r="G101" s="195"/>
      <c r="H101" s="195"/>
      <c r="I101" s="196"/>
      <c r="J101" s="197">
        <f>J132</f>
        <v>0</v>
      </c>
      <c r="K101" s="193"/>
      <c r="L101" s="19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2"/>
      <c r="C102" s="193"/>
      <c r="D102" s="194" t="s">
        <v>1302</v>
      </c>
      <c r="E102" s="195"/>
      <c r="F102" s="195"/>
      <c r="G102" s="195"/>
      <c r="H102" s="195"/>
      <c r="I102" s="196"/>
      <c r="J102" s="197">
        <f>J137</f>
        <v>0</v>
      </c>
      <c r="K102" s="193"/>
      <c r="L102" s="198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143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182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185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143</v>
      </c>
      <c r="D109" s="39"/>
      <c r="E109" s="39"/>
      <c r="F109" s="39"/>
      <c r="G109" s="39"/>
      <c r="H109" s="39"/>
      <c r="I109" s="143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143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143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86" t="str">
        <f>E7</f>
        <v>Rekostrukce a vybavení odborných učeben na ZŠ Družba - stavba</v>
      </c>
      <c r="F112" s="31"/>
      <c r="G112" s="31"/>
      <c r="H112" s="31"/>
      <c r="I112" s="143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116</v>
      </c>
      <c r="D113" s="39"/>
      <c r="E113" s="39"/>
      <c r="F113" s="39"/>
      <c r="G113" s="39"/>
      <c r="H113" s="39"/>
      <c r="I113" s="143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 xml:space="preserve">005 - Vedlejší a ostatní náklady - hlavní aktivity  </v>
      </c>
      <c r="F114" s="39"/>
      <c r="G114" s="39"/>
      <c r="H114" s="39"/>
      <c r="I114" s="143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143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21</v>
      </c>
      <c r="D116" s="39"/>
      <c r="E116" s="39"/>
      <c r="F116" s="26" t="str">
        <f>F12</f>
        <v>Karviná</v>
      </c>
      <c r="G116" s="39"/>
      <c r="H116" s="39"/>
      <c r="I116" s="146" t="s">
        <v>23</v>
      </c>
      <c r="J116" s="78" t="str">
        <f>IF(J12="","",J12)</f>
        <v>28. 2. 2019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143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25</v>
      </c>
      <c r="D118" s="39"/>
      <c r="E118" s="39"/>
      <c r="F118" s="26" t="str">
        <f>E15</f>
        <v>Statutární město Karviná</v>
      </c>
      <c r="G118" s="39"/>
      <c r="H118" s="39"/>
      <c r="I118" s="146" t="s">
        <v>31</v>
      </c>
      <c r="J118" s="35" t="str">
        <f>E21</f>
        <v>ATRIS s.r.o.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29</v>
      </c>
      <c r="D119" s="39"/>
      <c r="E119" s="39"/>
      <c r="F119" s="26" t="str">
        <f>IF(E18="","",E18)</f>
        <v>Vyplň údaj</v>
      </c>
      <c r="G119" s="39"/>
      <c r="H119" s="39"/>
      <c r="I119" s="146" t="s">
        <v>34</v>
      </c>
      <c r="J119" s="35" t="str">
        <f>E24</f>
        <v>Barbora Kyšková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143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206"/>
      <c r="B121" s="207"/>
      <c r="C121" s="208" t="s">
        <v>144</v>
      </c>
      <c r="D121" s="209" t="s">
        <v>62</v>
      </c>
      <c r="E121" s="209" t="s">
        <v>58</v>
      </c>
      <c r="F121" s="209" t="s">
        <v>59</v>
      </c>
      <c r="G121" s="209" t="s">
        <v>145</v>
      </c>
      <c r="H121" s="209" t="s">
        <v>146</v>
      </c>
      <c r="I121" s="210" t="s">
        <v>147</v>
      </c>
      <c r="J121" s="209" t="s">
        <v>120</v>
      </c>
      <c r="K121" s="211" t="s">
        <v>148</v>
      </c>
      <c r="L121" s="212"/>
      <c r="M121" s="99" t="s">
        <v>1</v>
      </c>
      <c r="N121" s="100" t="s">
        <v>41</v>
      </c>
      <c r="O121" s="100" t="s">
        <v>149</v>
      </c>
      <c r="P121" s="100" t="s">
        <v>150</v>
      </c>
      <c r="Q121" s="100" t="s">
        <v>151</v>
      </c>
      <c r="R121" s="100" t="s">
        <v>152</v>
      </c>
      <c r="S121" s="100" t="s">
        <v>153</v>
      </c>
      <c r="T121" s="101" t="s">
        <v>154</v>
      </c>
      <c r="U121" s="206"/>
      <c r="V121" s="206"/>
      <c r="W121" s="206"/>
      <c r="X121" s="206"/>
      <c r="Y121" s="206"/>
      <c r="Z121" s="206"/>
      <c r="AA121" s="206"/>
      <c r="AB121" s="206"/>
      <c r="AC121" s="206"/>
      <c r="AD121" s="206"/>
      <c r="AE121" s="206"/>
    </row>
    <row r="122" s="2" customFormat="1" ht="22.8" customHeight="1">
      <c r="A122" s="37"/>
      <c r="B122" s="38"/>
      <c r="C122" s="106" t="s">
        <v>155</v>
      </c>
      <c r="D122" s="39"/>
      <c r="E122" s="39"/>
      <c r="F122" s="39"/>
      <c r="G122" s="39"/>
      <c r="H122" s="39"/>
      <c r="I122" s="143"/>
      <c r="J122" s="213">
        <f>BK122</f>
        <v>0</v>
      </c>
      <c r="K122" s="39"/>
      <c r="L122" s="43"/>
      <c r="M122" s="102"/>
      <c r="N122" s="214"/>
      <c r="O122" s="103"/>
      <c r="P122" s="215">
        <f>P123+P126+P129+P132+P137</f>
        <v>0</v>
      </c>
      <c r="Q122" s="103"/>
      <c r="R122" s="215">
        <f>R123+R126+R129+R132+R137</f>
        <v>0</v>
      </c>
      <c r="S122" s="103"/>
      <c r="T122" s="216">
        <f>T123+T126+T129+T132+T137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76</v>
      </c>
      <c r="AU122" s="16" t="s">
        <v>122</v>
      </c>
      <c r="BK122" s="217">
        <f>BK123+BK126+BK129+BK132+BK137</f>
        <v>0</v>
      </c>
    </row>
    <row r="123" s="12" customFormat="1" ht="25.92" customHeight="1">
      <c r="A123" s="12"/>
      <c r="B123" s="218"/>
      <c r="C123" s="219"/>
      <c r="D123" s="220" t="s">
        <v>76</v>
      </c>
      <c r="E123" s="221" t="s">
        <v>1303</v>
      </c>
      <c r="F123" s="221" t="s">
        <v>1304</v>
      </c>
      <c r="G123" s="219"/>
      <c r="H123" s="219"/>
      <c r="I123" s="222"/>
      <c r="J123" s="223">
        <f>BK123</f>
        <v>0</v>
      </c>
      <c r="K123" s="219"/>
      <c r="L123" s="224"/>
      <c r="M123" s="225"/>
      <c r="N123" s="226"/>
      <c r="O123" s="226"/>
      <c r="P123" s="227">
        <f>P124</f>
        <v>0</v>
      </c>
      <c r="Q123" s="226"/>
      <c r="R123" s="227">
        <f>R124</f>
        <v>0</v>
      </c>
      <c r="S123" s="226"/>
      <c r="T123" s="228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9" t="s">
        <v>182</v>
      </c>
      <c r="AT123" s="230" t="s">
        <v>76</v>
      </c>
      <c r="AU123" s="230" t="s">
        <v>77</v>
      </c>
      <c r="AY123" s="229" t="s">
        <v>158</v>
      </c>
      <c r="BK123" s="231">
        <f>BK124</f>
        <v>0</v>
      </c>
    </row>
    <row r="124" s="12" customFormat="1" ht="22.8" customHeight="1">
      <c r="A124" s="12"/>
      <c r="B124" s="218"/>
      <c r="C124" s="219"/>
      <c r="D124" s="220" t="s">
        <v>76</v>
      </c>
      <c r="E124" s="232" t="s">
        <v>1305</v>
      </c>
      <c r="F124" s="232" t="s">
        <v>1306</v>
      </c>
      <c r="G124" s="219"/>
      <c r="H124" s="219"/>
      <c r="I124" s="222"/>
      <c r="J124" s="233">
        <f>BK124</f>
        <v>0</v>
      </c>
      <c r="K124" s="219"/>
      <c r="L124" s="224"/>
      <c r="M124" s="225"/>
      <c r="N124" s="226"/>
      <c r="O124" s="226"/>
      <c r="P124" s="227">
        <f>P125</f>
        <v>0</v>
      </c>
      <c r="Q124" s="226"/>
      <c r="R124" s="227">
        <f>R125</f>
        <v>0</v>
      </c>
      <c r="S124" s="226"/>
      <c r="T124" s="228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9" t="s">
        <v>182</v>
      </c>
      <c r="AT124" s="230" t="s">
        <v>76</v>
      </c>
      <c r="AU124" s="230" t="s">
        <v>85</v>
      </c>
      <c r="AY124" s="229" t="s">
        <v>158</v>
      </c>
      <c r="BK124" s="231">
        <f>BK125</f>
        <v>0</v>
      </c>
    </row>
    <row r="125" s="2" customFormat="1" ht="21.75" customHeight="1">
      <c r="A125" s="37"/>
      <c r="B125" s="38"/>
      <c r="C125" s="234" t="s">
        <v>85</v>
      </c>
      <c r="D125" s="234" t="s">
        <v>160</v>
      </c>
      <c r="E125" s="235" t="s">
        <v>1307</v>
      </c>
      <c r="F125" s="236" t="s">
        <v>1308</v>
      </c>
      <c r="G125" s="237" t="s">
        <v>526</v>
      </c>
      <c r="H125" s="238">
        <v>1</v>
      </c>
      <c r="I125" s="239"/>
      <c r="J125" s="240">
        <f>ROUND(I125*H125,2)</f>
        <v>0</v>
      </c>
      <c r="K125" s="236" t="s">
        <v>309</v>
      </c>
      <c r="L125" s="43"/>
      <c r="M125" s="241" t="s">
        <v>1</v>
      </c>
      <c r="N125" s="242" t="s">
        <v>42</v>
      </c>
      <c r="O125" s="90"/>
      <c r="P125" s="243">
        <f>O125*H125</f>
        <v>0</v>
      </c>
      <c r="Q125" s="243">
        <v>0</v>
      </c>
      <c r="R125" s="243">
        <f>Q125*H125</f>
        <v>0</v>
      </c>
      <c r="S125" s="243">
        <v>0</v>
      </c>
      <c r="T125" s="244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45" t="s">
        <v>1309</v>
      </c>
      <c r="AT125" s="245" t="s">
        <v>160</v>
      </c>
      <c r="AU125" s="245" t="s">
        <v>87</v>
      </c>
      <c r="AY125" s="16" t="s">
        <v>158</v>
      </c>
      <c r="BE125" s="246">
        <f>IF(N125="základní",J125,0)</f>
        <v>0</v>
      </c>
      <c r="BF125" s="246">
        <f>IF(N125="snížená",J125,0)</f>
        <v>0</v>
      </c>
      <c r="BG125" s="246">
        <f>IF(N125="zákl. přenesená",J125,0)</f>
        <v>0</v>
      </c>
      <c r="BH125" s="246">
        <f>IF(N125="sníž. přenesená",J125,0)</f>
        <v>0</v>
      </c>
      <c r="BI125" s="246">
        <f>IF(N125="nulová",J125,0)</f>
        <v>0</v>
      </c>
      <c r="BJ125" s="16" t="s">
        <v>85</v>
      </c>
      <c r="BK125" s="246">
        <f>ROUND(I125*H125,2)</f>
        <v>0</v>
      </c>
      <c r="BL125" s="16" t="s">
        <v>1309</v>
      </c>
      <c r="BM125" s="245" t="s">
        <v>1310</v>
      </c>
    </row>
    <row r="126" s="12" customFormat="1" ht="25.92" customHeight="1">
      <c r="A126" s="12"/>
      <c r="B126" s="218"/>
      <c r="C126" s="219"/>
      <c r="D126" s="220" t="s">
        <v>76</v>
      </c>
      <c r="E126" s="221" t="s">
        <v>1311</v>
      </c>
      <c r="F126" s="221" t="s">
        <v>1312</v>
      </c>
      <c r="G126" s="219"/>
      <c r="H126" s="219"/>
      <c r="I126" s="222"/>
      <c r="J126" s="223">
        <f>BK126</f>
        <v>0</v>
      </c>
      <c r="K126" s="219"/>
      <c r="L126" s="224"/>
      <c r="M126" s="225"/>
      <c r="N126" s="226"/>
      <c r="O126" s="226"/>
      <c r="P126" s="227">
        <f>SUM(P127:P128)</f>
        <v>0</v>
      </c>
      <c r="Q126" s="226"/>
      <c r="R126" s="227">
        <f>SUM(R127:R128)</f>
        <v>0</v>
      </c>
      <c r="S126" s="226"/>
      <c r="T126" s="228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9" t="s">
        <v>182</v>
      </c>
      <c r="AT126" s="230" t="s">
        <v>76</v>
      </c>
      <c r="AU126" s="230" t="s">
        <v>77</v>
      </c>
      <c r="AY126" s="229" t="s">
        <v>158</v>
      </c>
      <c r="BK126" s="231">
        <f>SUM(BK127:BK128)</f>
        <v>0</v>
      </c>
    </row>
    <row r="127" s="2" customFormat="1" ht="16.5" customHeight="1">
      <c r="A127" s="37"/>
      <c r="B127" s="38"/>
      <c r="C127" s="234" t="s">
        <v>87</v>
      </c>
      <c r="D127" s="234" t="s">
        <v>160</v>
      </c>
      <c r="E127" s="235" t="s">
        <v>1313</v>
      </c>
      <c r="F127" s="236" t="s">
        <v>1314</v>
      </c>
      <c r="G127" s="237" t="s">
        <v>526</v>
      </c>
      <c r="H127" s="238">
        <v>1</v>
      </c>
      <c r="I127" s="239"/>
      <c r="J127" s="240">
        <f>ROUND(I127*H127,2)</f>
        <v>0</v>
      </c>
      <c r="K127" s="236" t="s">
        <v>1</v>
      </c>
      <c r="L127" s="43"/>
      <c r="M127" s="241" t="s">
        <v>1</v>
      </c>
      <c r="N127" s="242" t="s">
        <v>42</v>
      </c>
      <c r="O127" s="90"/>
      <c r="P127" s="243">
        <f>O127*H127</f>
        <v>0</v>
      </c>
      <c r="Q127" s="243">
        <v>0</v>
      </c>
      <c r="R127" s="243">
        <f>Q127*H127</f>
        <v>0</v>
      </c>
      <c r="S127" s="243">
        <v>0</v>
      </c>
      <c r="T127" s="244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45" t="s">
        <v>165</v>
      </c>
      <c r="AT127" s="245" t="s">
        <v>160</v>
      </c>
      <c r="AU127" s="245" t="s">
        <v>85</v>
      </c>
      <c r="AY127" s="16" t="s">
        <v>158</v>
      </c>
      <c r="BE127" s="246">
        <f>IF(N127="základní",J127,0)</f>
        <v>0</v>
      </c>
      <c r="BF127" s="246">
        <f>IF(N127="snížená",J127,0)</f>
        <v>0</v>
      </c>
      <c r="BG127" s="246">
        <f>IF(N127="zákl. přenesená",J127,0)</f>
        <v>0</v>
      </c>
      <c r="BH127" s="246">
        <f>IF(N127="sníž. přenesená",J127,0)</f>
        <v>0</v>
      </c>
      <c r="BI127" s="246">
        <f>IF(N127="nulová",J127,0)</f>
        <v>0</v>
      </c>
      <c r="BJ127" s="16" t="s">
        <v>85</v>
      </c>
      <c r="BK127" s="246">
        <f>ROUND(I127*H127,2)</f>
        <v>0</v>
      </c>
      <c r="BL127" s="16" t="s">
        <v>165</v>
      </c>
      <c r="BM127" s="245" t="s">
        <v>1315</v>
      </c>
    </row>
    <row r="128" s="2" customFormat="1">
      <c r="A128" s="37"/>
      <c r="B128" s="38"/>
      <c r="C128" s="39"/>
      <c r="D128" s="249" t="s">
        <v>466</v>
      </c>
      <c r="E128" s="39"/>
      <c r="F128" s="280" t="s">
        <v>1316</v>
      </c>
      <c r="G128" s="39"/>
      <c r="H128" s="39"/>
      <c r="I128" s="143"/>
      <c r="J128" s="39"/>
      <c r="K128" s="39"/>
      <c r="L128" s="43"/>
      <c r="M128" s="281"/>
      <c r="N128" s="282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466</v>
      </c>
      <c r="AU128" s="16" t="s">
        <v>85</v>
      </c>
    </row>
    <row r="129" s="12" customFormat="1" ht="25.92" customHeight="1">
      <c r="A129" s="12"/>
      <c r="B129" s="218"/>
      <c r="C129" s="219"/>
      <c r="D129" s="220" t="s">
        <v>76</v>
      </c>
      <c r="E129" s="221" t="s">
        <v>1317</v>
      </c>
      <c r="F129" s="221" t="s">
        <v>1318</v>
      </c>
      <c r="G129" s="219"/>
      <c r="H129" s="219"/>
      <c r="I129" s="222"/>
      <c r="J129" s="223">
        <f>BK129</f>
        <v>0</v>
      </c>
      <c r="K129" s="219"/>
      <c r="L129" s="224"/>
      <c r="M129" s="225"/>
      <c r="N129" s="226"/>
      <c r="O129" s="226"/>
      <c r="P129" s="227">
        <f>SUM(P130:P131)</f>
        <v>0</v>
      </c>
      <c r="Q129" s="226"/>
      <c r="R129" s="227">
        <f>SUM(R130:R131)</f>
        <v>0</v>
      </c>
      <c r="S129" s="226"/>
      <c r="T129" s="228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9" t="s">
        <v>182</v>
      </c>
      <c r="AT129" s="230" t="s">
        <v>76</v>
      </c>
      <c r="AU129" s="230" t="s">
        <v>77</v>
      </c>
      <c r="AY129" s="229" t="s">
        <v>158</v>
      </c>
      <c r="BK129" s="231">
        <f>SUM(BK130:BK131)</f>
        <v>0</v>
      </c>
    </row>
    <row r="130" s="2" customFormat="1" ht="16.5" customHeight="1">
      <c r="A130" s="37"/>
      <c r="B130" s="38"/>
      <c r="C130" s="234" t="s">
        <v>172</v>
      </c>
      <c r="D130" s="234" t="s">
        <v>160</v>
      </c>
      <c r="E130" s="235" t="s">
        <v>1319</v>
      </c>
      <c r="F130" s="236" t="s">
        <v>1320</v>
      </c>
      <c r="G130" s="237" t="s">
        <v>526</v>
      </c>
      <c r="H130" s="238">
        <v>1</v>
      </c>
      <c r="I130" s="239"/>
      <c r="J130" s="240">
        <f>ROUND(I130*H130,2)</f>
        <v>0</v>
      </c>
      <c r="K130" s="236" t="s">
        <v>309</v>
      </c>
      <c r="L130" s="43"/>
      <c r="M130" s="241" t="s">
        <v>1</v>
      </c>
      <c r="N130" s="242" t="s">
        <v>42</v>
      </c>
      <c r="O130" s="90"/>
      <c r="P130" s="243">
        <f>O130*H130</f>
        <v>0</v>
      </c>
      <c r="Q130" s="243">
        <v>0</v>
      </c>
      <c r="R130" s="243">
        <f>Q130*H130</f>
        <v>0</v>
      </c>
      <c r="S130" s="243">
        <v>0</v>
      </c>
      <c r="T130" s="244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45" t="s">
        <v>1309</v>
      </c>
      <c r="AT130" s="245" t="s">
        <v>160</v>
      </c>
      <c r="AU130" s="245" t="s">
        <v>85</v>
      </c>
      <c r="AY130" s="16" t="s">
        <v>158</v>
      </c>
      <c r="BE130" s="246">
        <f>IF(N130="základní",J130,0)</f>
        <v>0</v>
      </c>
      <c r="BF130" s="246">
        <f>IF(N130="snížená",J130,0)</f>
        <v>0</v>
      </c>
      <c r="BG130" s="246">
        <f>IF(N130="zákl. přenesená",J130,0)</f>
        <v>0</v>
      </c>
      <c r="BH130" s="246">
        <f>IF(N130="sníž. přenesená",J130,0)</f>
        <v>0</v>
      </c>
      <c r="BI130" s="246">
        <f>IF(N130="nulová",J130,0)</f>
        <v>0</v>
      </c>
      <c r="BJ130" s="16" t="s">
        <v>85</v>
      </c>
      <c r="BK130" s="246">
        <f>ROUND(I130*H130,2)</f>
        <v>0</v>
      </c>
      <c r="BL130" s="16" t="s">
        <v>1309</v>
      </c>
      <c r="BM130" s="245" t="s">
        <v>1321</v>
      </c>
    </row>
    <row r="131" s="2" customFormat="1">
      <c r="A131" s="37"/>
      <c r="B131" s="38"/>
      <c r="C131" s="39"/>
      <c r="D131" s="249" t="s">
        <v>466</v>
      </c>
      <c r="E131" s="39"/>
      <c r="F131" s="280" t="s">
        <v>1322</v>
      </c>
      <c r="G131" s="39"/>
      <c r="H131" s="39"/>
      <c r="I131" s="143"/>
      <c r="J131" s="39"/>
      <c r="K131" s="39"/>
      <c r="L131" s="43"/>
      <c r="M131" s="281"/>
      <c r="N131" s="282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466</v>
      </c>
      <c r="AU131" s="16" t="s">
        <v>85</v>
      </c>
    </row>
    <row r="132" s="12" customFormat="1" ht="25.92" customHeight="1">
      <c r="A132" s="12"/>
      <c r="B132" s="218"/>
      <c r="C132" s="219"/>
      <c r="D132" s="220" t="s">
        <v>76</v>
      </c>
      <c r="E132" s="221" t="s">
        <v>1323</v>
      </c>
      <c r="F132" s="221" t="s">
        <v>1324</v>
      </c>
      <c r="G132" s="219"/>
      <c r="H132" s="219"/>
      <c r="I132" s="222"/>
      <c r="J132" s="223">
        <f>BK132</f>
        <v>0</v>
      </c>
      <c r="K132" s="219"/>
      <c r="L132" s="224"/>
      <c r="M132" s="225"/>
      <c r="N132" s="226"/>
      <c r="O132" s="226"/>
      <c r="P132" s="227">
        <f>SUM(P133:P136)</f>
        <v>0</v>
      </c>
      <c r="Q132" s="226"/>
      <c r="R132" s="227">
        <f>SUM(R133:R136)</f>
        <v>0</v>
      </c>
      <c r="S132" s="226"/>
      <c r="T132" s="228">
        <f>SUM(T133:T136)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9" t="s">
        <v>182</v>
      </c>
      <c r="AT132" s="230" t="s">
        <v>76</v>
      </c>
      <c r="AU132" s="230" t="s">
        <v>77</v>
      </c>
      <c r="AY132" s="229" t="s">
        <v>158</v>
      </c>
      <c r="BK132" s="231">
        <f>SUM(BK133:BK136)</f>
        <v>0</v>
      </c>
    </row>
    <row r="133" s="2" customFormat="1" ht="33" customHeight="1">
      <c r="A133" s="37"/>
      <c r="B133" s="38"/>
      <c r="C133" s="234" t="s">
        <v>165</v>
      </c>
      <c r="D133" s="234" t="s">
        <v>160</v>
      </c>
      <c r="E133" s="235" t="s">
        <v>1325</v>
      </c>
      <c r="F133" s="236" t="s">
        <v>1326</v>
      </c>
      <c r="G133" s="237" t="s">
        <v>526</v>
      </c>
      <c r="H133" s="238">
        <v>1</v>
      </c>
      <c r="I133" s="239"/>
      <c r="J133" s="240">
        <f>ROUND(I133*H133,2)</f>
        <v>0</v>
      </c>
      <c r="K133" s="236" t="s">
        <v>1</v>
      </c>
      <c r="L133" s="43"/>
      <c r="M133" s="241" t="s">
        <v>1</v>
      </c>
      <c r="N133" s="242" t="s">
        <v>42</v>
      </c>
      <c r="O133" s="90"/>
      <c r="P133" s="243">
        <f>O133*H133</f>
        <v>0</v>
      </c>
      <c r="Q133" s="243">
        <v>0</v>
      </c>
      <c r="R133" s="243">
        <f>Q133*H133</f>
        <v>0</v>
      </c>
      <c r="S133" s="243">
        <v>0</v>
      </c>
      <c r="T133" s="244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45" t="s">
        <v>1309</v>
      </c>
      <c r="AT133" s="245" t="s">
        <v>160</v>
      </c>
      <c r="AU133" s="245" t="s">
        <v>85</v>
      </c>
      <c r="AY133" s="16" t="s">
        <v>158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16" t="s">
        <v>85</v>
      </c>
      <c r="BK133" s="246">
        <f>ROUND(I133*H133,2)</f>
        <v>0</v>
      </c>
      <c r="BL133" s="16" t="s">
        <v>1309</v>
      </c>
      <c r="BM133" s="245" t="s">
        <v>1327</v>
      </c>
    </row>
    <row r="134" s="2" customFormat="1">
      <c r="A134" s="37"/>
      <c r="B134" s="38"/>
      <c r="C134" s="39"/>
      <c r="D134" s="249" t="s">
        <v>466</v>
      </c>
      <c r="E134" s="39"/>
      <c r="F134" s="280" t="s">
        <v>1328</v>
      </c>
      <c r="G134" s="39"/>
      <c r="H134" s="39"/>
      <c r="I134" s="143"/>
      <c r="J134" s="39"/>
      <c r="K134" s="39"/>
      <c r="L134" s="43"/>
      <c r="M134" s="281"/>
      <c r="N134" s="282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466</v>
      </c>
      <c r="AU134" s="16" t="s">
        <v>85</v>
      </c>
    </row>
    <row r="135" s="2" customFormat="1" ht="16.5" customHeight="1">
      <c r="A135" s="37"/>
      <c r="B135" s="38"/>
      <c r="C135" s="234" t="s">
        <v>182</v>
      </c>
      <c r="D135" s="234" t="s">
        <v>160</v>
      </c>
      <c r="E135" s="235" t="s">
        <v>1329</v>
      </c>
      <c r="F135" s="236" t="s">
        <v>1330</v>
      </c>
      <c r="G135" s="237" t="s">
        <v>526</v>
      </c>
      <c r="H135" s="238">
        <v>1</v>
      </c>
      <c r="I135" s="239"/>
      <c r="J135" s="240">
        <f>ROUND(I135*H135,2)</f>
        <v>0</v>
      </c>
      <c r="K135" s="236" t="s">
        <v>309</v>
      </c>
      <c r="L135" s="43"/>
      <c r="M135" s="241" t="s">
        <v>1</v>
      </c>
      <c r="N135" s="242" t="s">
        <v>42</v>
      </c>
      <c r="O135" s="90"/>
      <c r="P135" s="243">
        <f>O135*H135</f>
        <v>0</v>
      </c>
      <c r="Q135" s="243">
        <v>0</v>
      </c>
      <c r="R135" s="243">
        <f>Q135*H135</f>
        <v>0</v>
      </c>
      <c r="S135" s="243">
        <v>0</v>
      </c>
      <c r="T135" s="244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45" t="s">
        <v>1309</v>
      </c>
      <c r="AT135" s="245" t="s">
        <v>160</v>
      </c>
      <c r="AU135" s="245" t="s">
        <v>85</v>
      </c>
      <c r="AY135" s="16" t="s">
        <v>158</v>
      </c>
      <c r="BE135" s="246">
        <f>IF(N135="základní",J135,0)</f>
        <v>0</v>
      </c>
      <c r="BF135" s="246">
        <f>IF(N135="snížená",J135,0)</f>
        <v>0</v>
      </c>
      <c r="BG135" s="246">
        <f>IF(N135="zákl. přenesená",J135,0)</f>
        <v>0</v>
      </c>
      <c r="BH135" s="246">
        <f>IF(N135="sníž. přenesená",J135,0)</f>
        <v>0</v>
      </c>
      <c r="BI135" s="246">
        <f>IF(N135="nulová",J135,0)</f>
        <v>0</v>
      </c>
      <c r="BJ135" s="16" t="s">
        <v>85</v>
      </c>
      <c r="BK135" s="246">
        <f>ROUND(I135*H135,2)</f>
        <v>0</v>
      </c>
      <c r="BL135" s="16" t="s">
        <v>1309</v>
      </c>
      <c r="BM135" s="245" t="s">
        <v>1331</v>
      </c>
    </row>
    <row r="136" s="2" customFormat="1">
      <c r="A136" s="37"/>
      <c r="B136" s="38"/>
      <c r="C136" s="39"/>
      <c r="D136" s="249" t="s">
        <v>466</v>
      </c>
      <c r="E136" s="39"/>
      <c r="F136" s="280" t="s">
        <v>1328</v>
      </c>
      <c r="G136" s="39"/>
      <c r="H136" s="39"/>
      <c r="I136" s="143"/>
      <c r="J136" s="39"/>
      <c r="K136" s="39"/>
      <c r="L136" s="43"/>
      <c r="M136" s="281"/>
      <c r="N136" s="282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466</v>
      </c>
      <c r="AU136" s="16" t="s">
        <v>85</v>
      </c>
    </row>
    <row r="137" s="12" customFormat="1" ht="25.92" customHeight="1">
      <c r="A137" s="12"/>
      <c r="B137" s="218"/>
      <c r="C137" s="219"/>
      <c r="D137" s="220" t="s">
        <v>76</v>
      </c>
      <c r="E137" s="221" t="s">
        <v>1332</v>
      </c>
      <c r="F137" s="221" t="s">
        <v>1333</v>
      </c>
      <c r="G137" s="219"/>
      <c r="H137" s="219"/>
      <c r="I137" s="222"/>
      <c r="J137" s="223">
        <f>BK137</f>
        <v>0</v>
      </c>
      <c r="K137" s="219"/>
      <c r="L137" s="224"/>
      <c r="M137" s="225"/>
      <c r="N137" s="226"/>
      <c r="O137" s="226"/>
      <c r="P137" s="227">
        <f>SUM(P138:P140)</f>
        <v>0</v>
      </c>
      <c r="Q137" s="226"/>
      <c r="R137" s="227">
        <f>SUM(R138:R140)</f>
        <v>0</v>
      </c>
      <c r="S137" s="226"/>
      <c r="T137" s="228">
        <f>SUM(T138:T140)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9" t="s">
        <v>182</v>
      </c>
      <c r="AT137" s="230" t="s">
        <v>76</v>
      </c>
      <c r="AU137" s="230" t="s">
        <v>77</v>
      </c>
      <c r="AY137" s="229" t="s">
        <v>158</v>
      </c>
      <c r="BK137" s="231">
        <f>SUM(BK138:BK140)</f>
        <v>0</v>
      </c>
    </row>
    <row r="138" s="2" customFormat="1" ht="21.75" customHeight="1">
      <c r="A138" s="37"/>
      <c r="B138" s="38"/>
      <c r="C138" s="234" t="s">
        <v>188</v>
      </c>
      <c r="D138" s="234" t="s">
        <v>160</v>
      </c>
      <c r="E138" s="235" t="s">
        <v>1334</v>
      </c>
      <c r="F138" s="236" t="s">
        <v>1335</v>
      </c>
      <c r="G138" s="237" t="s">
        <v>526</v>
      </c>
      <c r="H138" s="238">
        <v>1</v>
      </c>
      <c r="I138" s="239"/>
      <c r="J138" s="240">
        <f>ROUND(I138*H138,2)</f>
        <v>0</v>
      </c>
      <c r="K138" s="236" t="s">
        <v>1</v>
      </c>
      <c r="L138" s="43"/>
      <c r="M138" s="241" t="s">
        <v>1</v>
      </c>
      <c r="N138" s="242" t="s">
        <v>42</v>
      </c>
      <c r="O138" s="90"/>
      <c r="P138" s="243">
        <f>O138*H138</f>
        <v>0</v>
      </c>
      <c r="Q138" s="243">
        <v>0</v>
      </c>
      <c r="R138" s="243">
        <f>Q138*H138</f>
        <v>0</v>
      </c>
      <c r="S138" s="243">
        <v>0</v>
      </c>
      <c r="T138" s="244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45" t="s">
        <v>1309</v>
      </c>
      <c r="AT138" s="245" t="s">
        <v>160</v>
      </c>
      <c r="AU138" s="245" t="s">
        <v>85</v>
      </c>
      <c r="AY138" s="16" t="s">
        <v>158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16" t="s">
        <v>85</v>
      </c>
      <c r="BK138" s="246">
        <f>ROUND(I138*H138,2)</f>
        <v>0</v>
      </c>
      <c r="BL138" s="16" t="s">
        <v>1309</v>
      </c>
      <c r="BM138" s="245" t="s">
        <v>1336</v>
      </c>
    </row>
    <row r="139" s="2" customFormat="1" ht="16.5" customHeight="1">
      <c r="A139" s="37"/>
      <c r="B139" s="38"/>
      <c r="C139" s="234" t="s">
        <v>195</v>
      </c>
      <c r="D139" s="234" t="s">
        <v>160</v>
      </c>
      <c r="E139" s="235" t="s">
        <v>1337</v>
      </c>
      <c r="F139" s="236" t="s">
        <v>1338</v>
      </c>
      <c r="G139" s="237" t="s">
        <v>526</v>
      </c>
      <c r="H139" s="238">
        <v>1</v>
      </c>
      <c r="I139" s="239"/>
      <c r="J139" s="240">
        <f>ROUND(I139*H139,2)</f>
        <v>0</v>
      </c>
      <c r="K139" s="236" t="s">
        <v>1</v>
      </c>
      <c r="L139" s="43"/>
      <c r="M139" s="241" t="s">
        <v>1</v>
      </c>
      <c r="N139" s="242" t="s">
        <v>42</v>
      </c>
      <c r="O139" s="90"/>
      <c r="P139" s="243">
        <f>O139*H139</f>
        <v>0</v>
      </c>
      <c r="Q139" s="243">
        <v>0</v>
      </c>
      <c r="R139" s="243">
        <f>Q139*H139</f>
        <v>0</v>
      </c>
      <c r="S139" s="243">
        <v>0</v>
      </c>
      <c r="T139" s="244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45" t="s">
        <v>1309</v>
      </c>
      <c r="AT139" s="245" t="s">
        <v>160</v>
      </c>
      <c r="AU139" s="245" t="s">
        <v>85</v>
      </c>
      <c r="AY139" s="16" t="s">
        <v>158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16" t="s">
        <v>85</v>
      </c>
      <c r="BK139" s="246">
        <f>ROUND(I139*H139,2)</f>
        <v>0</v>
      </c>
      <c r="BL139" s="16" t="s">
        <v>1309</v>
      </c>
      <c r="BM139" s="245" t="s">
        <v>1339</v>
      </c>
    </row>
    <row r="140" s="2" customFormat="1">
      <c r="A140" s="37"/>
      <c r="B140" s="38"/>
      <c r="C140" s="39"/>
      <c r="D140" s="249" t="s">
        <v>466</v>
      </c>
      <c r="E140" s="39"/>
      <c r="F140" s="280" t="s">
        <v>1340</v>
      </c>
      <c r="G140" s="39"/>
      <c r="H140" s="39"/>
      <c r="I140" s="143"/>
      <c r="J140" s="39"/>
      <c r="K140" s="39"/>
      <c r="L140" s="43"/>
      <c r="M140" s="292"/>
      <c r="N140" s="293"/>
      <c r="O140" s="289"/>
      <c r="P140" s="289"/>
      <c r="Q140" s="289"/>
      <c r="R140" s="289"/>
      <c r="S140" s="289"/>
      <c r="T140" s="29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466</v>
      </c>
      <c r="AU140" s="16" t="s">
        <v>85</v>
      </c>
    </row>
    <row r="141" s="2" customFormat="1" ht="6.96" customHeight="1">
      <c r="A141" s="37"/>
      <c r="B141" s="65"/>
      <c r="C141" s="66"/>
      <c r="D141" s="66"/>
      <c r="E141" s="66"/>
      <c r="F141" s="66"/>
      <c r="G141" s="66"/>
      <c r="H141" s="66"/>
      <c r="I141" s="182"/>
      <c r="J141" s="66"/>
      <c r="K141" s="66"/>
      <c r="L141" s="43"/>
      <c r="M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</row>
  </sheetData>
  <sheetProtection sheet="1" autoFilter="0" formatColumns="0" formatRows="0" objects="1" scenarios="1" spinCount="100000" saltValue="LU+lfnxX8ZWCuorA8ig1X8qPldFBTE5ijGbVEU7IFqgnZNODk79r/gl3TLRS0z+4QkbL8pr4amamZVA91AxsQQ==" hashValue="nsg5u0deJFlIlu2zBVdVIJ82nFVzJ4ANKMd1pZgnhaHR2am7Wk3Zk37psb5JkyfjtH5/F5rPLfvAOAHgT8eeZA==" algorithmName="SHA-512" password="CC35"/>
  <autoFilter ref="C121:K140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102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87</v>
      </c>
    </row>
    <row r="4" hidden="1" s="1" customFormat="1" ht="24.96" customHeight="1">
      <c r="B4" s="19"/>
      <c r="D4" s="139" t="s">
        <v>115</v>
      </c>
      <c r="I4" s="135"/>
      <c r="L4" s="19"/>
      <c r="M4" s="140" t="s">
        <v>10</v>
      </c>
      <c r="AT4" s="16" t="s">
        <v>4</v>
      </c>
    </row>
    <row r="5" hidden="1" s="1" customFormat="1" ht="6.96" customHeight="1">
      <c r="B5" s="19"/>
      <c r="I5" s="135"/>
      <c r="L5" s="19"/>
    </row>
    <row r="6" hidden="1" s="1" customFormat="1" ht="12" customHeight="1">
      <c r="B6" s="19"/>
      <c r="D6" s="141" t="s">
        <v>16</v>
      </c>
      <c r="I6" s="135"/>
      <c r="L6" s="19"/>
    </row>
    <row r="7" hidden="1" s="1" customFormat="1" ht="16.5" customHeight="1">
      <c r="B7" s="19"/>
      <c r="E7" s="142" t="str">
        <f>'Rekapitulace stavby'!K6</f>
        <v>Rekostrukce a vybavení odborných učeben na ZŠ Družba - stavba</v>
      </c>
      <c r="F7" s="141"/>
      <c r="G7" s="141"/>
      <c r="H7" s="141"/>
      <c r="I7" s="135"/>
      <c r="L7" s="19"/>
    </row>
    <row r="8" hidden="1" s="2" customFormat="1" ht="12" customHeight="1">
      <c r="A8" s="37"/>
      <c r="B8" s="43"/>
      <c r="C8" s="37"/>
      <c r="D8" s="141" t="s">
        <v>116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4" t="s">
        <v>1341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41" t="s">
        <v>18</v>
      </c>
      <c r="E11" s="37"/>
      <c r="F11" s="145" t="s">
        <v>1</v>
      </c>
      <c r="G11" s="37"/>
      <c r="H11" s="37"/>
      <c r="I11" s="146" t="s">
        <v>20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41" t="s">
        <v>21</v>
      </c>
      <c r="E12" s="37"/>
      <c r="F12" s="145" t="s">
        <v>22</v>
      </c>
      <c r="G12" s="37"/>
      <c r="H12" s="37"/>
      <c r="I12" s="146" t="s">
        <v>23</v>
      </c>
      <c r="J12" s="147" t="str">
        <f>'Rekapitulace stavby'!AN8</f>
        <v>28. 2. 2019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1" t="s">
        <v>25</v>
      </c>
      <c r="E14" s="37"/>
      <c r="F14" s="37"/>
      <c r="G14" s="37"/>
      <c r="H14" s="37"/>
      <c r="I14" s="146" t="s">
        <v>26</v>
      </c>
      <c r="J14" s="145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5" t="s">
        <v>27</v>
      </c>
      <c r="F15" s="37"/>
      <c r="G15" s="37"/>
      <c r="H15" s="37"/>
      <c r="I15" s="146" t="s">
        <v>28</v>
      </c>
      <c r="J15" s="145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41" t="s">
        <v>29</v>
      </c>
      <c r="E17" s="37"/>
      <c r="F17" s="37"/>
      <c r="G17" s="37"/>
      <c r="H17" s="37"/>
      <c r="I17" s="146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5"/>
      <c r="G18" s="145"/>
      <c r="H18" s="145"/>
      <c r="I18" s="146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41" t="s">
        <v>31</v>
      </c>
      <c r="E20" s="37"/>
      <c r="F20" s="37"/>
      <c r="G20" s="37"/>
      <c r="H20" s="37"/>
      <c r="I20" s="146" t="s">
        <v>26</v>
      </c>
      <c r="J20" s="145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5" t="s">
        <v>32</v>
      </c>
      <c r="F21" s="37"/>
      <c r="G21" s="37"/>
      <c r="H21" s="37"/>
      <c r="I21" s="146" t="s">
        <v>28</v>
      </c>
      <c r="J21" s="145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41" t="s">
        <v>34</v>
      </c>
      <c r="E23" s="37"/>
      <c r="F23" s="37"/>
      <c r="G23" s="37"/>
      <c r="H23" s="37"/>
      <c r="I23" s="146" t="s">
        <v>26</v>
      </c>
      <c r="J23" s="145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5" t="s">
        <v>35</v>
      </c>
      <c r="F24" s="37"/>
      <c r="G24" s="37"/>
      <c r="H24" s="37"/>
      <c r="I24" s="146" t="s">
        <v>28</v>
      </c>
      <c r="J24" s="145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41" t="s">
        <v>36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55" t="s">
        <v>37</v>
      </c>
      <c r="E30" s="37"/>
      <c r="F30" s="37"/>
      <c r="G30" s="37"/>
      <c r="H30" s="37"/>
      <c r="I30" s="143"/>
      <c r="J30" s="156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7" t="s">
        <v>39</v>
      </c>
      <c r="G32" s="37"/>
      <c r="H32" s="37"/>
      <c r="I32" s="158" t="s">
        <v>38</v>
      </c>
      <c r="J32" s="157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9" t="s">
        <v>41</v>
      </c>
      <c r="E33" s="141" t="s">
        <v>42</v>
      </c>
      <c r="F33" s="160">
        <f>ROUND((SUM(BE118:BE123)),  2)</f>
        <v>0</v>
      </c>
      <c r="G33" s="37"/>
      <c r="H33" s="37"/>
      <c r="I33" s="161">
        <v>0.20999999999999999</v>
      </c>
      <c r="J33" s="160">
        <f>ROUND(((SUM(BE118:BE123))*I33),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41" t="s">
        <v>43</v>
      </c>
      <c r="F34" s="160">
        <f>ROUND((SUM(BF118:BF123)),  2)</f>
        <v>0</v>
      </c>
      <c r="G34" s="37"/>
      <c r="H34" s="37"/>
      <c r="I34" s="161">
        <v>0.14999999999999999</v>
      </c>
      <c r="J34" s="160">
        <f>ROUND(((SUM(BF118:BF123))*I34),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44</v>
      </c>
      <c r="F35" s="160">
        <f>ROUND((SUM(BG118:BG123)),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45</v>
      </c>
      <c r="F36" s="160">
        <f>ROUND((SUM(BH118:BH123)),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46</v>
      </c>
      <c r="F37" s="160">
        <f>ROUND((SUM(BI118:BI123)),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62"/>
      <c r="D39" s="163" t="s">
        <v>47</v>
      </c>
      <c r="E39" s="164"/>
      <c r="F39" s="164"/>
      <c r="G39" s="165" t="s">
        <v>48</v>
      </c>
      <c r="H39" s="166" t="s">
        <v>49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I41" s="135"/>
      <c r="L41" s="19"/>
    </row>
    <row r="42" hidden="1" s="1" customFormat="1" ht="14.4" customHeight="1">
      <c r="B42" s="19"/>
      <c r="I42" s="135"/>
      <c r="L42" s="19"/>
    </row>
    <row r="43" hidden="1" s="1" customFormat="1" ht="14.4" customHeight="1">
      <c r="B43" s="19"/>
      <c r="I43" s="135"/>
      <c r="L43" s="19"/>
    </row>
    <row r="44" hidden="1" s="1" customFormat="1" ht="14.4" customHeight="1">
      <c r="B44" s="19"/>
      <c r="I44" s="135"/>
      <c r="L44" s="19"/>
    </row>
    <row r="45" hidden="1" s="1" customFormat="1" ht="14.4" customHeight="1">
      <c r="B45" s="19"/>
      <c r="I45" s="135"/>
      <c r="L45" s="19"/>
    </row>
    <row r="46" hidden="1" s="1" customFormat="1" ht="14.4" customHeight="1">
      <c r="B46" s="19"/>
      <c r="I46" s="135"/>
      <c r="L46" s="19"/>
    </row>
    <row r="47" hidden="1" s="1" customFormat="1" ht="14.4" customHeight="1">
      <c r="B47" s="19"/>
      <c r="I47" s="135"/>
      <c r="L47" s="19"/>
    </row>
    <row r="48" hidden="1" s="1" customFormat="1" ht="14.4" customHeight="1">
      <c r="B48" s="19"/>
      <c r="I48" s="135"/>
      <c r="L48" s="19"/>
    </row>
    <row r="49" hidden="1" s="1" customFormat="1" ht="14.4" customHeight="1">
      <c r="B49" s="19"/>
      <c r="I49" s="135"/>
      <c r="L49" s="19"/>
    </row>
    <row r="50" hidden="1" s="2" customFormat="1" ht="14.4" customHeight="1">
      <c r="B50" s="62"/>
      <c r="D50" s="170" t="s">
        <v>50</v>
      </c>
      <c r="E50" s="171"/>
      <c r="F50" s="171"/>
      <c r="G50" s="170" t="s">
        <v>51</v>
      </c>
      <c r="H50" s="171"/>
      <c r="I50" s="172"/>
      <c r="J50" s="171"/>
      <c r="K50" s="171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52</v>
      </c>
      <c r="E61" s="174"/>
      <c r="F61" s="175" t="s">
        <v>53</v>
      </c>
      <c r="G61" s="173" t="s">
        <v>52</v>
      </c>
      <c r="H61" s="174"/>
      <c r="I61" s="176"/>
      <c r="J61" s="177" t="s">
        <v>53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0" t="s">
        <v>54</v>
      </c>
      <c r="E65" s="178"/>
      <c r="F65" s="178"/>
      <c r="G65" s="170" t="s">
        <v>55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52</v>
      </c>
      <c r="E76" s="174"/>
      <c r="F76" s="175" t="s">
        <v>53</v>
      </c>
      <c r="G76" s="173" t="s">
        <v>52</v>
      </c>
      <c r="H76" s="174"/>
      <c r="I76" s="176"/>
      <c r="J76" s="177" t="s">
        <v>53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118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Rekostrukce a vybavení odborných učeben na ZŠ Družba - stavba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006 - Vedlejší a ostatní náklady - vedlejší aktivity 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>Karviná</v>
      </c>
      <c r="G89" s="39"/>
      <c r="H89" s="39"/>
      <c r="I89" s="146" t="s">
        <v>23</v>
      </c>
      <c r="J89" s="78" t="str">
        <f>IF(J12="","",J12)</f>
        <v>28. 2. 2019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Statutární město Karviná</v>
      </c>
      <c r="G91" s="39"/>
      <c r="H91" s="39"/>
      <c r="I91" s="146" t="s">
        <v>31</v>
      </c>
      <c r="J91" s="35" t="str">
        <f>E21</f>
        <v>ATRIS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146" t="s">
        <v>34</v>
      </c>
      <c r="J92" s="35" t="str">
        <f>E24</f>
        <v>Barbora Kyšková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119</v>
      </c>
      <c r="D94" s="188"/>
      <c r="E94" s="188"/>
      <c r="F94" s="188"/>
      <c r="G94" s="188"/>
      <c r="H94" s="188"/>
      <c r="I94" s="189"/>
      <c r="J94" s="190" t="s">
        <v>120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121</v>
      </c>
      <c r="D96" s="39"/>
      <c r="E96" s="39"/>
      <c r="F96" s="39"/>
      <c r="G96" s="39"/>
      <c r="H96" s="39"/>
      <c r="I96" s="143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122</v>
      </c>
    </row>
    <row r="97" s="9" customFormat="1" ht="24.96" customHeight="1">
      <c r="A97" s="9"/>
      <c r="B97" s="192"/>
      <c r="C97" s="193"/>
      <c r="D97" s="194" t="s">
        <v>1297</v>
      </c>
      <c r="E97" s="195"/>
      <c r="F97" s="195"/>
      <c r="G97" s="195"/>
      <c r="H97" s="195"/>
      <c r="I97" s="196"/>
      <c r="J97" s="197">
        <f>J119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92"/>
      <c r="C98" s="193"/>
      <c r="D98" s="194" t="s">
        <v>1299</v>
      </c>
      <c r="E98" s="195"/>
      <c r="F98" s="195"/>
      <c r="G98" s="195"/>
      <c r="H98" s="195"/>
      <c r="I98" s="196"/>
      <c r="J98" s="197">
        <f>J120</f>
        <v>0</v>
      </c>
      <c r="K98" s="193"/>
      <c r="L98" s="198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143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182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185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143</v>
      </c>
      <c r="D105" s="39"/>
      <c r="E105" s="39"/>
      <c r="F105" s="39"/>
      <c r="G105" s="39"/>
      <c r="H105" s="39"/>
      <c r="I105" s="143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143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143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86" t="str">
        <f>E7</f>
        <v>Rekostrukce a vybavení odborných učeben na ZŠ Družba - stavba</v>
      </c>
      <c r="F108" s="31"/>
      <c r="G108" s="31"/>
      <c r="H108" s="31"/>
      <c r="I108" s="143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116</v>
      </c>
      <c r="D109" s="39"/>
      <c r="E109" s="39"/>
      <c r="F109" s="39"/>
      <c r="G109" s="39"/>
      <c r="H109" s="39"/>
      <c r="I109" s="143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 xml:space="preserve">006 - Vedlejší a ostatní náklady - vedlejší aktivity </v>
      </c>
      <c r="F110" s="39"/>
      <c r="G110" s="39"/>
      <c r="H110" s="39"/>
      <c r="I110" s="143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143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21</v>
      </c>
      <c r="D112" s="39"/>
      <c r="E112" s="39"/>
      <c r="F112" s="26" t="str">
        <f>F12</f>
        <v>Karviná</v>
      </c>
      <c r="G112" s="39"/>
      <c r="H112" s="39"/>
      <c r="I112" s="146" t="s">
        <v>23</v>
      </c>
      <c r="J112" s="78" t="str">
        <f>IF(J12="","",J12)</f>
        <v>28. 2. 2019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143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25</v>
      </c>
      <c r="D114" s="39"/>
      <c r="E114" s="39"/>
      <c r="F114" s="26" t="str">
        <f>E15</f>
        <v>Statutární město Karviná</v>
      </c>
      <c r="G114" s="39"/>
      <c r="H114" s="39"/>
      <c r="I114" s="146" t="s">
        <v>31</v>
      </c>
      <c r="J114" s="35" t="str">
        <f>E21</f>
        <v>ATRIS s.r.o.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29</v>
      </c>
      <c r="D115" s="39"/>
      <c r="E115" s="39"/>
      <c r="F115" s="26" t="str">
        <f>IF(E18="","",E18)</f>
        <v>Vyplň údaj</v>
      </c>
      <c r="G115" s="39"/>
      <c r="H115" s="39"/>
      <c r="I115" s="146" t="s">
        <v>34</v>
      </c>
      <c r="J115" s="35" t="str">
        <f>E24</f>
        <v>Barbora Kyšková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143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206"/>
      <c r="B117" s="207"/>
      <c r="C117" s="208" t="s">
        <v>144</v>
      </c>
      <c r="D117" s="209" t="s">
        <v>62</v>
      </c>
      <c r="E117" s="209" t="s">
        <v>58</v>
      </c>
      <c r="F117" s="209" t="s">
        <v>59</v>
      </c>
      <c r="G117" s="209" t="s">
        <v>145</v>
      </c>
      <c r="H117" s="209" t="s">
        <v>146</v>
      </c>
      <c r="I117" s="210" t="s">
        <v>147</v>
      </c>
      <c r="J117" s="209" t="s">
        <v>120</v>
      </c>
      <c r="K117" s="211" t="s">
        <v>148</v>
      </c>
      <c r="L117" s="212"/>
      <c r="M117" s="99" t="s">
        <v>1</v>
      </c>
      <c r="N117" s="100" t="s">
        <v>41</v>
      </c>
      <c r="O117" s="100" t="s">
        <v>149</v>
      </c>
      <c r="P117" s="100" t="s">
        <v>150</v>
      </c>
      <c r="Q117" s="100" t="s">
        <v>151</v>
      </c>
      <c r="R117" s="100" t="s">
        <v>152</v>
      </c>
      <c r="S117" s="100" t="s">
        <v>153</v>
      </c>
      <c r="T117" s="101" t="s">
        <v>154</v>
      </c>
      <c r="U117" s="206"/>
      <c r="V117" s="206"/>
      <c r="W117" s="206"/>
      <c r="X117" s="206"/>
      <c r="Y117" s="206"/>
      <c r="Z117" s="206"/>
      <c r="AA117" s="206"/>
      <c r="AB117" s="206"/>
      <c r="AC117" s="206"/>
      <c r="AD117" s="206"/>
      <c r="AE117" s="206"/>
    </row>
    <row r="118" s="2" customFormat="1" ht="22.8" customHeight="1">
      <c r="A118" s="37"/>
      <c r="B118" s="38"/>
      <c r="C118" s="106" t="s">
        <v>155</v>
      </c>
      <c r="D118" s="39"/>
      <c r="E118" s="39"/>
      <c r="F118" s="39"/>
      <c r="G118" s="39"/>
      <c r="H118" s="39"/>
      <c r="I118" s="143"/>
      <c r="J118" s="213">
        <f>BK118</f>
        <v>0</v>
      </c>
      <c r="K118" s="39"/>
      <c r="L118" s="43"/>
      <c r="M118" s="102"/>
      <c r="N118" s="214"/>
      <c r="O118" s="103"/>
      <c r="P118" s="215">
        <f>P119+P120</f>
        <v>0</v>
      </c>
      <c r="Q118" s="103"/>
      <c r="R118" s="215">
        <f>R119+R120</f>
        <v>0</v>
      </c>
      <c r="S118" s="103"/>
      <c r="T118" s="216">
        <f>T119+T120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76</v>
      </c>
      <c r="AU118" s="16" t="s">
        <v>122</v>
      </c>
      <c r="BK118" s="217">
        <f>BK119+BK120</f>
        <v>0</v>
      </c>
    </row>
    <row r="119" s="12" customFormat="1" ht="25.92" customHeight="1">
      <c r="A119" s="12"/>
      <c r="B119" s="218"/>
      <c r="C119" s="219"/>
      <c r="D119" s="220" t="s">
        <v>76</v>
      </c>
      <c r="E119" s="221" t="s">
        <v>1303</v>
      </c>
      <c r="F119" s="221" t="s">
        <v>1304</v>
      </c>
      <c r="G119" s="219"/>
      <c r="H119" s="219"/>
      <c r="I119" s="222"/>
      <c r="J119" s="223">
        <f>BK119</f>
        <v>0</v>
      </c>
      <c r="K119" s="219"/>
      <c r="L119" s="224"/>
      <c r="M119" s="225"/>
      <c r="N119" s="226"/>
      <c r="O119" s="226"/>
      <c r="P119" s="227">
        <v>0</v>
      </c>
      <c r="Q119" s="226"/>
      <c r="R119" s="227">
        <v>0</v>
      </c>
      <c r="S119" s="226"/>
      <c r="T119" s="228"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29" t="s">
        <v>182</v>
      </c>
      <c r="AT119" s="230" t="s">
        <v>76</v>
      </c>
      <c r="AU119" s="230" t="s">
        <v>77</v>
      </c>
      <c r="AY119" s="229" t="s">
        <v>158</v>
      </c>
      <c r="BK119" s="231">
        <v>0</v>
      </c>
    </row>
    <row r="120" s="12" customFormat="1" ht="25.92" customHeight="1">
      <c r="A120" s="12"/>
      <c r="B120" s="218"/>
      <c r="C120" s="219"/>
      <c r="D120" s="220" t="s">
        <v>76</v>
      </c>
      <c r="E120" s="221" t="s">
        <v>1311</v>
      </c>
      <c r="F120" s="221" t="s">
        <v>1312</v>
      </c>
      <c r="G120" s="219"/>
      <c r="H120" s="219"/>
      <c r="I120" s="222"/>
      <c r="J120" s="223">
        <f>BK120</f>
        <v>0</v>
      </c>
      <c r="K120" s="219"/>
      <c r="L120" s="224"/>
      <c r="M120" s="225"/>
      <c r="N120" s="226"/>
      <c r="O120" s="226"/>
      <c r="P120" s="227">
        <f>SUM(P121:P123)</f>
        <v>0</v>
      </c>
      <c r="Q120" s="226"/>
      <c r="R120" s="227">
        <f>SUM(R121:R123)</f>
        <v>0</v>
      </c>
      <c r="S120" s="226"/>
      <c r="T120" s="228">
        <f>SUM(T121:T123)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9" t="s">
        <v>182</v>
      </c>
      <c r="AT120" s="230" t="s">
        <v>76</v>
      </c>
      <c r="AU120" s="230" t="s">
        <v>77</v>
      </c>
      <c r="AY120" s="229" t="s">
        <v>158</v>
      </c>
      <c r="BK120" s="231">
        <f>SUM(BK121:BK123)</f>
        <v>0</v>
      </c>
    </row>
    <row r="121" s="2" customFormat="1" ht="16.5" customHeight="1">
      <c r="A121" s="37"/>
      <c r="B121" s="38"/>
      <c r="C121" s="234" t="s">
        <v>85</v>
      </c>
      <c r="D121" s="234" t="s">
        <v>160</v>
      </c>
      <c r="E121" s="235" t="s">
        <v>1342</v>
      </c>
      <c r="F121" s="236" t="s">
        <v>1343</v>
      </c>
      <c r="G121" s="237" t="s">
        <v>526</v>
      </c>
      <c r="H121" s="238">
        <v>1</v>
      </c>
      <c r="I121" s="239"/>
      <c r="J121" s="240">
        <f>ROUND(I121*H121,2)</f>
        <v>0</v>
      </c>
      <c r="K121" s="236" t="s">
        <v>309</v>
      </c>
      <c r="L121" s="43"/>
      <c r="M121" s="241" t="s">
        <v>1</v>
      </c>
      <c r="N121" s="242" t="s">
        <v>42</v>
      </c>
      <c r="O121" s="90"/>
      <c r="P121" s="243">
        <f>O121*H121</f>
        <v>0</v>
      </c>
      <c r="Q121" s="243">
        <v>0</v>
      </c>
      <c r="R121" s="243">
        <f>Q121*H121</f>
        <v>0</v>
      </c>
      <c r="S121" s="243">
        <v>0</v>
      </c>
      <c r="T121" s="244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45" t="s">
        <v>1309</v>
      </c>
      <c r="AT121" s="245" t="s">
        <v>160</v>
      </c>
      <c r="AU121" s="245" t="s">
        <v>85</v>
      </c>
      <c r="AY121" s="16" t="s">
        <v>158</v>
      </c>
      <c r="BE121" s="246">
        <f>IF(N121="základní",J121,0)</f>
        <v>0</v>
      </c>
      <c r="BF121" s="246">
        <f>IF(N121="snížená",J121,0)</f>
        <v>0</v>
      </c>
      <c r="BG121" s="246">
        <f>IF(N121="zákl. přenesená",J121,0)</f>
        <v>0</v>
      </c>
      <c r="BH121" s="246">
        <f>IF(N121="sníž. přenesená",J121,0)</f>
        <v>0</v>
      </c>
      <c r="BI121" s="246">
        <f>IF(N121="nulová",J121,0)</f>
        <v>0</v>
      </c>
      <c r="BJ121" s="16" t="s">
        <v>85</v>
      </c>
      <c r="BK121" s="246">
        <f>ROUND(I121*H121,2)</f>
        <v>0</v>
      </c>
      <c r="BL121" s="16" t="s">
        <v>1309</v>
      </c>
      <c r="BM121" s="245" t="s">
        <v>1344</v>
      </c>
    </row>
    <row r="122" s="2" customFormat="1">
      <c r="A122" s="37"/>
      <c r="B122" s="38"/>
      <c r="C122" s="39"/>
      <c r="D122" s="249" t="s">
        <v>466</v>
      </c>
      <c r="E122" s="39"/>
      <c r="F122" s="280" t="s">
        <v>1345</v>
      </c>
      <c r="G122" s="39"/>
      <c r="H122" s="39"/>
      <c r="I122" s="143"/>
      <c r="J122" s="39"/>
      <c r="K122" s="39"/>
      <c r="L122" s="43"/>
      <c r="M122" s="281"/>
      <c r="N122" s="282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466</v>
      </c>
      <c r="AU122" s="16" t="s">
        <v>85</v>
      </c>
    </row>
    <row r="123" s="2" customFormat="1" ht="16.5" customHeight="1">
      <c r="A123" s="37"/>
      <c r="B123" s="38"/>
      <c r="C123" s="234" t="s">
        <v>87</v>
      </c>
      <c r="D123" s="234" t="s">
        <v>160</v>
      </c>
      <c r="E123" s="235" t="s">
        <v>1346</v>
      </c>
      <c r="F123" s="236" t="s">
        <v>1347</v>
      </c>
      <c r="G123" s="237" t="s">
        <v>526</v>
      </c>
      <c r="H123" s="238">
        <v>1</v>
      </c>
      <c r="I123" s="239"/>
      <c r="J123" s="240">
        <f>ROUND(I123*H123,2)</f>
        <v>0</v>
      </c>
      <c r="K123" s="236" t="s">
        <v>1</v>
      </c>
      <c r="L123" s="43"/>
      <c r="M123" s="287" t="s">
        <v>1</v>
      </c>
      <c r="N123" s="288" t="s">
        <v>42</v>
      </c>
      <c r="O123" s="289"/>
      <c r="P123" s="290">
        <f>O123*H123</f>
        <v>0</v>
      </c>
      <c r="Q123" s="290">
        <v>0</v>
      </c>
      <c r="R123" s="290">
        <f>Q123*H123</f>
        <v>0</v>
      </c>
      <c r="S123" s="290">
        <v>0</v>
      </c>
      <c r="T123" s="291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45" t="s">
        <v>1309</v>
      </c>
      <c r="AT123" s="245" t="s">
        <v>160</v>
      </c>
      <c r="AU123" s="245" t="s">
        <v>85</v>
      </c>
      <c r="AY123" s="16" t="s">
        <v>158</v>
      </c>
      <c r="BE123" s="246">
        <f>IF(N123="základní",J123,0)</f>
        <v>0</v>
      </c>
      <c r="BF123" s="246">
        <f>IF(N123="snížená",J123,0)</f>
        <v>0</v>
      </c>
      <c r="BG123" s="246">
        <f>IF(N123="zákl. přenesená",J123,0)</f>
        <v>0</v>
      </c>
      <c r="BH123" s="246">
        <f>IF(N123="sníž. přenesená",J123,0)</f>
        <v>0</v>
      </c>
      <c r="BI123" s="246">
        <f>IF(N123="nulová",J123,0)</f>
        <v>0</v>
      </c>
      <c r="BJ123" s="16" t="s">
        <v>85</v>
      </c>
      <c r="BK123" s="246">
        <f>ROUND(I123*H123,2)</f>
        <v>0</v>
      </c>
      <c r="BL123" s="16" t="s">
        <v>1309</v>
      </c>
      <c r="BM123" s="245" t="s">
        <v>1348</v>
      </c>
    </row>
    <row r="124" s="2" customFormat="1" ht="6.96" customHeight="1">
      <c r="A124" s="37"/>
      <c r="B124" s="65"/>
      <c r="C124" s="66"/>
      <c r="D124" s="66"/>
      <c r="E124" s="66"/>
      <c r="F124" s="66"/>
      <c r="G124" s="66"/>
      <c r="H124" s="66"/>
      <c r="I124" s="182"/>
      <c r="J124" s="66"/>
      <c r="K124" s="66"/>
      <c r="L124" s="43"/>
      <c r="M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</sheetData>
  <sheetProtection sheet="1" autoFilter="0" formatColumns="0" formatRows="0" objects="1" scenarios="1" spinCount="100000" saltValue="Xoev6NjCMNkGhnJeXeNsvv3RDh9X6tS7CpQhU67PCnrE7B57BJIUdIc7JoXLOhGxakPYg3zlM2gWh87MPiaLdw==" hashValue="w6tlbnQ8rQF+2MdBEMRP1nPIsS2yoqcMKXhn+urzYFf+/zJNsI9zSMbXxZ21eBV3jPW/4VIRoBqYRqmSqakKfw==" algorithmName="SHA-512" password="CC35"/>
  <autoFilter ref="C117:K123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105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87</v>
      </c>
    </row>
    <row r="4" hidden="1" s="1" customFormat="1" ht="24.96" customHeight="1">
      <c r="B4" s="19"/>
      <c r="D4" s="139" t="s">
        <v>115</v>
      </c>
      <c r="I4" s="135"/>
      <c r="L4" s="19"/>
      <c r="M4" s="140" t="s">
        <v>10</v>
      </c>
      <c r="AT4" s="16" t="s">
        <v>4</v>
      </c>
    </row>
    <row r="5" hidden="1" s="1" customFormat="1" ht="6.96" customHeight="1">
      <c r="B5" s="19"/>
      <c r="I5" s="135"/>
      <c r="L5" s="19"/>
    </row>
    <row r="6" hidden="1" s="1" customFormat="1" ht="12" customHeight="1">
      <c r="B6" s="19"/>
      <c r="D6" s="141" t="s">
        <v>16</v>
      </c>
      <c r="I6" s="135"/>
      <c r="L6" s="19"/>
    </row>
    <row r="7" hidden="1" s="1" customFormat="1" ht="16.5" customHeight="1">
      <c r="B7" s="19"/>
      <c r="E7" s="142" t="str">
        <f>'Rekapitulace stavby'!K6</f>
        <v>Rekostrukce a vybavení odborných učeben na ZŠ Družba - stavba</v>
      </c>
      <c r="F7" s="141"/>
      <c r="G7" s="141"/>
      <c r="H7" s="141"/>
      <c r="I7" s="135"/>
      <c r="L7" s="19"/>
    </row>
    <row r="8" hidden="1" s="2" customFormat="1" ht="12" customHeight="1">
      <c r="A8" s="37"/>
      <c r="B8" s="43"/>
      <c r="C8" s="37"/>
      <c r="D8" s="141" t="s">
        <v>116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4" t="s">
        <v>1349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41" t="s">
        <v>18</v>
      </c>
      <c r="E11" s="37"/>
      <c r="F11" s="145" t="s">
        <v>1</v>
      </c>
      <c r="G11" s="37"/>
      <c r="H11" s="37"/>
      <c r="I11" s="146" t="s">
        <v>20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41" t="s">
        <v>21</v>
      </c>
      <c r="E12" s="37"/>
      <c r="F12" s="145" t="s">
        <v>1029</v>
      </c>
      <c r="G12" s="37"/>
      <c r="H12" s="37"/>
      <c r="I12" s="146" t="s">
        <v>23</v>
      </c>
      <c r="J12" s="147" t="str">
        <f>'Rekapitulace stavby'!AN8</f>
        <v>28. 2. 2019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1" t="s">
        <v>25</v>
      </c>
      <c r="E14" s="37"/>
      <c r="F14" s="37"/>
      <c r="G14" s="37"/>
      <c r="H14" s="37"/>
      <c r="I14" s="146" t="s">
        <v>26</v>
      </c>
      <c r="J14" s="145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5" t="str">
        <f>IF('Rekapitulace stavby'!E11="","",'Rekapitulace stavby'!E11)</f>
        <v>Statutární město Karviná</v>
      </c>
      <c r="F15" s="37"/>
      <c r="G15" s="37"/>
      <c r="H15" s="37"/>
      <c r="I15" s="146" t="s">
        <v>28</v>
      </c>
      <c r="J15" s="145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41" t="s">
        <v>29</v>
      </c>
      <c r="E17" s="37"/>
      <c r="F17" s="37"/>
      <c r="G17" s="37"/>
      <c r="H17" s="37"/>
      <c r="I17" s="146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5"/>
      <c r="G18" s="145"/>
      <c r="H18" s="145"/>
      <c r="I18" s="146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41" t="s">
        <v>31</v>
      </c>
      <c r="E20" s="37"/>
      <c r="F20" s="37"/>
      <c r="G20" s="37"/>
      <c r="H20" s="37"/>
      <c r="I20" s="146" t="s">
        <v>26</v>
      </c>
      <c r="J20" s="145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5" t="str">
        <f>IF('Rekapitulace stavby'!E17="","",'Rekapitulace stavby'!E17)</f>
        <v>ATRIS s.r.o.</v>
      </c>
      <c r="F21" s="37"/>
      <c r="G21" s="37"/>
      <c r="H21" s="37"/>
      <c r="I21" s="146" t="s">
        <v>28</v>
      </c>
      <c r="J21" s="145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41" t="s">
        <v>34</v>
      </c>
      <c r="E23" s="37"/>
      <c r="F23" s="37"/>
      <c r="G23" s="37"/>
      <c r="H23" s="37"/>
      <c r="I23" s="146" t="s">
        <v>26</v>
      </c>
      <c r="J23" s="145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5" t="str">
        <f>IF('Rekapitulace stavby'!E20="","",'Rekapitulace stavby'!E20)</f>
        <v>Barbora Kyšková</v>
      </c>
      <c r="F24" s="37"/>
      <c r="G24" s="37"/>
      <c r="H24" s="37"/>
      <c r="I24" s="146" t="s">
        <v>28</v>
      </c>
      <c r="J24" s="145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41" t="s">
        <v>36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55" t="s">
        <v>37</v>
      </c>
      <c r="E30" s="37"/>
      <c r="F30" s="37"/>
      <c r="G30" s="37"/>
      <c r="H30" s="37"/>
      <c r="I30" s="143"/>
      <c r="J30" s="156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7" t="s">
        <v>39</v>
      </c>
      <c r="G32" s="37"/>
      <c r="H32" s="37"/>
      <c r="I32" s="158" t="s">
        <v>38</v>
      </c>
      <c r="J32" s="157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9" t="s">
        <v>41</v>
      </c>
      <c r="E33" s="141" t="s">
        <v>42</v>
      </c>
      <c r="F33" s="160">
        <f>ROUND((SUM(BE120:BE180)),  2)</f>
        <v>0</v>
      </c>
      <c r="G33" s="37"/>
      <c r="H33" s="37"/>
      <c r="I33" s="161">
        <v>0.20999999999999999</v>
      </c>
      <c r="J33" s="160">
        <f>ROUND(((SUM(BE120:BE180))*I33),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41" t="s">
        <v>43</v>
      </c>
      <c r="F34" s="160">
        <f>ROUND((SUM(BF120:BF180)),  2)</f>
        <v>0</v>
      </c>
      <c r="G34" s="37"/>
      <c r="H34" s="37"/>
      <c r="I34" s="161">
        <v>0.14999999999999999</v>
      </c>
      <c r="J34" s="160">
        <f>ROUND(((SUM(BF120:BF180))*I34),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44</v>
      </c>
      <c r="F35" s="160">
        <f>ROUND((SUM(BG120:BG180)),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45</v>
      </c>
      <c r="F36" s="160">
        <f>ROUND((SUM(BH120:BH180)),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46</v>
      </c>
      <c r="F37" s="160">
        <f>ROUND((SUM(BI120:BI180)),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62"/>
      <c r="D39" s="163" t="s">
        <v>47</v>
      </c>
      <c r="E39" s="164"/>
      <c r="F39" s="164"/>
      <c r="G39" s="165" t="s">
        <v>48</v>
      </c>
      <c r="H39" s="166" t="s">
        <v>49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I41" s="135"/>
      <c r="L41" s="19"/>
    </row>
    <row r="42" hidden="1" s="1" customFormat="1" ht="14.4" customHeight="1">
      <c r="B42" s="19"/>
      <c r="I42" s="135"/>
      <c r="L42" s="19"/>
    </row>
    <row r="43" hidden="1" s="1" customFormat="1" ht="14.4" customHeight="1">
      <c r="B43" s="19"/>
      <c r="I43" s="135"/>
      <c r="L43" s="19"/>
    </row>
    <row r="44" hidden="1" s="1" customFormat="1" ht="14.4" customHeight="1">
      <c r="B44" s="19"/>
      <c r="I44" s="135"/>
      <c r="L44" s="19"/>
    </row>
    <row r="45" hidden="1" s="1" customFormat="1" ht="14.4" customHeight="1">
      <c r="B45" s="19"/>
      <c r="I45" s="135"/>
      <c r="L45" s="19"/>
    </row>
    <row r="46" hidden="1" s="1" customFormat="1" ht="14.4" customHeight="1">
      <c r="B46" s="19"/>
      <c r="I46" s="135"/>
      <c r="L46" s="19"/>
    </row>
    <row r="47" hidden="1" s="1" customFormat="1" ht="14.4" customHeight="1">
      <c r="B47" s="19"/>
      <c r="I47" s="135"/>
      <c r="L47" s="19"/>
    </row>
    <row r="48" hidden="1" s="1" customFormat="1" ht="14.4" customHeight="1">
      <c r="B48" s="19"/>
      <c r="I48" s="135"/>
      <c r="L48" s="19"/>
    </row>
    <row r="49" hidden="1" s="1" customFormat="1" ht="14.4" customHeight="1">
      <c r="B49" s="19"/>
      <c r="I49" s="135"/>
      <c r="L49" s="19"/>
    </row>
    <row r="50" hidden="1" s="2" customFormat="1" ht="14.4" customHeight="1">
      <c r="B50" s="62"/>
      <c r="D50" s="170" t="s">
        <v>50</v>
      </c>
      <c r="E50" s="171"/>
      <c r="F50" s="171"/>
      <c r="G50" s="170" t="s">
        <v>51</v>
      </c>
      <c r="H50" s="171"/>
      <c r="I50" s="172"/>
      <c r="J50" s="171"/>
      <c r="K50" s="171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52</v>
      </c>
      <c r="E61" s="174"/>
      <c r="F61" s="175" t="s">
        <v>53</v>
      </c>
      <c r="G61" s="173" t="s">
        <v>52</v>
      </c>
      <c r="H61" s="174"/>
      <c r="I61" s="176"/>
      <c r="J61" s="177" t="s">
        <v>53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0" t="s">
        <v>54</v>
      </c>
      <c r="E65" s="178"/>
      <c r="F65" s="178"/>
      <c r="G65" s="170" t="s">
        <v>55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52</v>
      </c>
      <c r="E76" s="174"/>
      <c r="F76" s="175" t="s">
        <v>53</v>
      </c>
      <c r="G76" s="173" t="s">
        <v>52</v>
      </c>
      <c r="H76" s="174"/>
      <c r="I76" s="176"/>
      <c r="J76" s="177" t="s">
        <v>53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118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Rekostrukce a vybavení odborných učeben na ZŠ Družba - stavba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007 - Konektivita ZŠ 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 xml:space="preserve"> </v>
      </c>
      <c r="G89" s="39"/>
      <c r="H89" s="39"/>
      <c r="I89" s="146" t="s">
        <v>23</v>
      </c>
      <c r="J89" s="78" t="str">
        <f>IF(J12="","",J12)</f>
        <v>28. 2. 2019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Statutární město Karviná</v>
      </c>
      <c r="G91" s="39"/>
      <c r="H91" s="39"/>
      <c r="I91" s="146" t="s">
        <v>31</v>
      </c>
      <c r="J91" s="35" t="str">
        <f>E21</f>
        <v>ATRIS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146" t="s">
        <v>34</v>
      </c>
      <c r="J92" s="35" t="str">
        <f>E24</f>
        <v>Barbora Kyšková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119</v>
      </c>
      <c r="D94" s="188"/>
      <c r="E94" s="188"/>
      <c r="F94" s="188"/>
      <c r="G94" s="188"/>
      <c r="H94" s="188"/>
      <c r="I94" s="189"/>
      <c r="J94" s="190" t="s">
        <v>120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121</v>
      </c>
      <c r="D96" s="39"/>
      <c r="E96" s="39"/>
      <c r="F96" s="39"/>
      <c r="G96" s="39"/>
      <c r="H96" s="39"/>
      <c r="I96" s="143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122</v>
      </c>
    </row>
    <row r="97" s="9" customFormat="1" ht="24.96" customHeight="1">
      <c r="A97" s="9"/>
      <c r="B97" s="192"/>
      <c r="C97" s="193"/>
      <c r="D97" s="194" t="s">
        <v>1350</v>
      </c>
      <c r="E97" s="195"/>
      <c r="F97" s="195"/>
      <c r="G97" s="195"/>
      <c r="H97" s="195"/>
      <c r="I97" s="196"/>
      <c r="J97" s="197">
        <f>J121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1351</v>
      </c>
      <c r="E98" s="202"/>
      <c r="F98" s="202"/>
      <c r="G98" s="202"/>
      <c r="H98" s="202"/>
      <c r="I98" s="203"/>
      <c r="J98" s="204">
        <f>J122</f>
        <v>0</v>
      </c>
      <c r="K98" s="200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200"/>
      <c r="D99" s="201" t="s">
        <v>1352</v>
      </c>
      <c r="E99" s="202"/>
      <c r="F99" s="202"/>
      <c r="G99" s="202"/>
      <c r="H99" s="202"/>
      <c r="I99" s="203"/>
      <c r="J99" s="204">
        <f>J142</f>
        <v>0</v>
      </c>
      <c r="K99" s="200"/>
      <c r="L99" s="20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200"/>
      <c r="D100" s="201" t="s">
        <v>1353</v>
      </c>
      <c r="E100" s="202"/>
      <c r="F100" s="202"/>
      <c r="G100" s="202"/>
      <c r="H100" s="202"/>
      <c r="I100" s="203"/>
      <c r="J100" s="204">
        <f>J174</f>
        <v>0</v>
      </c>
      <c r="K100" s="200"/>
      <c r="L100" s="20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143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182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185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143</v>
      </c>
      <c r="D107" s="39"/>
      <c r="E107" s="39"/>
      <c r="F107" s="39"/>
      <c r="G107" s="39"/>
      <c r="H107" s="39"/>
      <c r="I107" s="143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143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143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86" t="str">
        <f>E7</f>
        <v>Rekostrukce a vybavení odborných učeben na ZŠ Družba - stavba</v>
      </c>
      <c r="F110" s="31"/>
      <c r="G110" s="31"/>
      <c r="H110" s="31"/>
      <c r="I110" s="143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116</v>
      </c>
      <c r="D111" s="39"/>
      <c r="E111" s="39"/>
      <c r="F111" s="39"/>
      <c r="G111" s="39"/>
      <c r="H111" s="39"/>
      <c r="I111" s="143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 xml:space="preserve">007 - Konektivita ZŠ </v>
      </c>
      <c r="F112" s="39"/>
      <c r="G112" s="39"/>
      <c r="H112" s="39"/>
      <c r="I112" s="143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143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21</v>
      </c>
      <c r="D114" s="39"/>
      <c r="E114" s="39"/>
      <c r="F114" s="26" t="str">
        <f>F12</f>
        <v xml:space="preserve"> </v>
      </c>
      <c r="G114" s="39"/>
      <c r="H114" s="39"/>
      <c r="I114" s="146" t="s">
        <v>23</v>
      </c>
      <c r="J114" s="78" t="str">
        <f>IF(J12="","",J12)</f>
        <v>28. 2. 2019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143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25</v>
      </c>
      <c r="D116" s="39"/>
      <c r="E116" s="39"/>
      <c r="F116" s="26" t="str">
        <f>E15</f>
        <v>Statutární město Karviná</v>
      </c>
      <c r="G116" s="39"/>
      <c r="H116" s="39"/>
      <c r="I116" s="146" t="s">
        <v>31</v>
      </c>
      <c r="J116" s="35" t="str">
        <f>E21</f>
        <v>ATRIS s.r.o.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29</v>
      </c>
      <c r="D117" s="39"/>
      <c r="E117" s="39"/>
      <c r="F117" s="26" t="str">
        <f>IF(E18="","",E18)</f>
        <v>Vyplň údaj</v>
      </c>
      <c r="G117" s="39"/>
      <c r="H117" s="39"/>
      <c r="I117" s="146" t="s">
        <v>34</v>
      </c>
      <c r="J117" s="35" t="str">
        <f>E24</f>
        <v>Barbora Kyšková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143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206"/>
      <c r="B119" s="207"/>
      <c r="C119" s="208" t="s">
        <v>144</v>
      </c>
      <c r="D119" s="209" t="s">
        <v>62</v>
      </c>
      <c r="E119" s="209" t="s">
        <v>58</v>
      </c>
      <c r="F119" s="209" t="s">
        <v>59</v>
      </c>
      <c r="G119" s="209" t="s">
        <v>145</v>
      </c>
      <c r="H119" s="209" t="s">
        <v>146</v>
      </c>
      <c r="I119" s="210" t="s">
        <v>147</v>
      </c>
      <c r="J119" s="209" t="s">
        <v>120</v>
      </c>
      <c r="K119" s="211" t="s">
        <v>148</v>
      </c>
      <c r="L119" s="212"/>
      <c r="M119" s="99" t="s">
        <v>1</v>
      </c>
      <c r="N119" s="100" t="s">
        <v>41</v>
      </c>
      <c r="O119" s="100" t="s">
        <v>149</v>
      </c>
      <c r="P119" s="100" t="s">
        <v>150</v>
      </c>
      <c r="Q119" s="100" t="s">
        <v>151</v>
      </c>
      <c r="R119" s="100" t="s">
        <v>152</v>
      </c>
      <c r="S119" s="100" t="s">
        <v>153</v>
      </c>
      <c r="T119" s="101" t="s">
        <v>154</v>
      </c>
      <c r="U119" s="206"/>
      <c r="V119" s="206"/>
      <c r="W119" s="206"/>
      <c r="X119" s="206"/>
      <c r="Y119" s="206"/>
      <c r="Z119" s="206"/>
      <c r="AA119" s="206"/>
      <c r="AB119" s="206"/>
      <c r="AC119" s="206"/>
      <c r="AD119" s="206"/>
      <c r="AE119" s="206"/>
    </row>
    <row r="120" s="2" customFormat="1" ht="22.8" customHeight="1">
      <c r="A120" s="37"/>
      <c r="B120" s="38"/>
      <c r="C120" s="106" t="s">
        <v>155</v>
      </c>
      <c r="D120" s="39"/>
      <c r="E120" s="39"/>
      <c r="F120" s="39"/>
      <c r="G120" s="39"/>
      <c r="H120" s="39"/>
      <c r="I120" s="143"/>
      <c r="J120" s="213">
        <f>BK120</f>
        <v>0</v>
      </c>
      <c r="K120" s="39"/>
      <c r="L120" s="43"/>
      <c r="M120" s="102"/>
      <c r="N120" s="214"/>
      <c r="O120" s="103"/>
      <c r="P120" s="215">
        <f>P121</f>
        <v>0</v>
      </c>
      <c r="Q120" s="103"/>
      <c r="R120" s="215">
        <f>R121</f>
        <v>0</v>
      </c>
      <c r="S120" s="103"/>
      <c r="T120" s="216">
        <f>T121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76</v>
      </c>
      <c r="AU120" s="16" t="s">
        <v>122</v>
      </c>
      <c r="BK120" s="217">
        <f>BK121</f>
        <v>0</v>
      </c>
    </row>
    <row r="121" s="12" customFormat="1" ht="25.92" customHeight="1">
      <c r="A121" s="12"/>
      <c r="B121" s="218"/>
      <c r="C121" s="219"/>
      <c r="D121" s="220" t="s">
        <v>76</v>
      </c>
      <c r="E121" s="221" t="s">
        <v>1034</v>
      </c>
      <c r="F121" s="221" t="s">
        <v>1354</v>
      </c>
      <c r="G121" s="219"/>
      <c r="H121" s="219"/>
      <c r="I121" s="222"/>
      <c r="J121" s="223">
        <f>BK121</f>
        <v>0</v>
      </c>
      <c r="K121" s="219"/>
      <c r="L121" s="224"/>
      <c r="M121" s="225"/>
      <c r="N121" s="226"/>
      <c r="O121" s="226"/>
      <c r="P121" s="227">
        <f>P122+P142+P174</f>
        <v>0</v>
      </c>
      <c r="Q121" s="226"/>
      <c r="R121" s="227">
        <f>R122+R142+R174</f>
        <v>0</v>
      </c>
      <c r="S121" s="226"/>
      <c r="T121" s="228">
        <f>T122+T142+T174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9" t="s">
        <v>85</v>
      </c>
      <c r="AT121" s="230" t="s">
        <v>76</v>
      </c>
      <c r="AU121" s="230" t="s">
        <v>77</v>
      </c>
      <c r="AY121" s="229" t="s">
        <v>158</v>
      </c>
      <c r="BK121" s="231">
        <f>BK122+BK142+BK174</f>
        <v>0</v>
      </c>
    </row>
    <row r="122" s="12" customFormat="1" ht="22.8" customHeight="1">
      <c r="A122" s="12"/>
      <c r="B122" s="218"/>
      <c r="C122" s="219"/>
      <c r="D122" s="220" t="s">
        <v>76</v>
      </c>
      <c r="E122" s="232" t="s">
        <v>1046</v>
      </c>
      <c r="F122" s="232" t="s">
        <v>1355</v>
      </c>
      <c r="G122" s="219"/>
      <c r="H122" s="219"/>
      <c r="I122" s="222"/>
      <c r="J122" s="233">
        <f>BK122</f>
        <v>0</v>
      </c>
      <c r="K122" s="219"/>
      <c r="L122" s="224"/>
      <c r="M122" s="225"/>
      <c r="N122" s="226"/>
      <c r="O122" s="226"/>
      <c r="P122" s="227">
        <f>SUM(P123:P141)</f>
        <v>0</v>
      </c>
      <c r="Q122" s="226"/>
      <c r="R122" s="227">
        <f>SUM(R123:R141)</f>
        <v>0</v>
      </c>
      <c r="S122" s="226"/>
      <c r="T122" s="228">
        <f>SUM(T123:T141)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9" t="s">
        <v>85</v>
      </c>
      <c r="AT122" s="230" t="s">
        <v>76</v>
      </c>
      <c r="AU122" s="230" t="s">
        <v>85</v>
      </c>
      <c r="AY122" s="229" t="s">
        <v>158</v>
      </c>
      <c r="BK122" s="231">
        <f>SUM(BK123:BK141)</f>
        <v>0</v>
      </c>
    </row>
    <row r="123" s="2" customFormat="1" ht="16.5" customHeight="1">
      <c r="A123" s="37"/>
      <c r="B123" s="38"/>
      <c r="C123" s="234" t="s">
        <v>85</v>
      </c>
      <c r="D123" s="234" t="s">
        <v>160</v>
      </c>
      <c r="E123" s="235" t="s">
        <v>1356</v>
      </c>
      <c r="F123" s="236" t="s">
        <v>1357</v>
      </c>
      <c r="G123" s="237" t="s">
        <v>1038</v>
      </c>
      <c r="H123" s="238">
        <v>1</v>
      </c>
      <c r="I123" s="239"/>
      <c r="J123" s="240">
        <f>ROUND(I123*H123,2)</f>
        <v>0</v>
      </c>
      <c r="K123" s="236" t="s">
        <v>1</v>
      </c>
      <c r="L123" s="43"/>
      <c r="M123" s="241" t="s">
        <v>1</v>
      </c>
      <c r="N123" s="242" t="s">
        <v>42</v>
      </c>
      <c r="O123" s="90"/>
      <c r="P123" s="243">
        <f>O123*H123</f>
        <v>0</v>
      </c>
      <c r="Q123" s="243">
        <v>0</v>
      </c>
      <c r="R123" s="243">
        <f>Q123*H123</f>
        <v>0</v>
      </c>
      <c r="S123" s="243">
        <v>0</v>
      </c>
      <c r="T123" s="244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45" t="s">
        <v>165</v>
      </c>
      <c r="AT123" s="245" t="s">
        <v>160</v>
      </c>
      <c r="AU123" s="245" t="s">
        <v>87</v>
      </c>
      <c r="AY123" s="16" t="s">
        <v>158</v>
      </c>
      <c r="BE123" s="246">
        <f>IF(N123="základní",J123,0)</f>
        <v>0</v>
      </c>
      <c r="BF123" s="246">
        <f>IF(N123="snížená",J123,0)</f>
        <v>0</v>
      </c>
      <c r="BG123" s="246">
        <f>IF(N123="zákl. přenesená",J123,0)</f>
        <v>0</v>
      </c>
      <c r="BH123" s="246">
        <f>IF(N123="sníž. přenesená",J123,0)</f>
        <v>0</v>
      </c>
      <c r="BI123" s="246">
        <f>IF(N123="nulová",J123,0)</f>
        <v>0</v>
      </c>
      <c r="BJ123" s="16" t="s">
        <v>85</v>
      </c>
      <c r="BK123" s="246">
        <f>ROUND(I123*H123,2)</f>
        <v>0</v>
      </c>
      <c r="BL123" s="16" t="s">
        <v>165</v>
      </c>
      <c r="BM123" s="245" t="s">
        <v>87</v>
      </c>
    </row>
    <row r="124" s="2" customFormat="1" ht="16.5" customHeight="1">
      <c r="A124" s="37"/>
      <c r="B124" s="38"/>
      <c r="C124" s="234" t="s">
        <v>87</v>
      </c>
      <c r="D124" s="234" t="s">
        <v>160</v>
      </c>
      <c r="E124" s="235" t="s">
        <v>1358</v>
      </c>
      <c r="F124" s="236" t="s">
        <v>1359</v>
      </c>
      <c r="G124" s="237" t="s">
        <v>1038</v>
      </c>
      <c r="H124" s="238">
        <v>2</v>
      </c>
      <c r="I124" s="239"/>
      <c r="J124" s="240">
        <f>ROUND(I124*H124,2)</f>
        <v>0</v>
      </c>
      <c r="K124" s="236" t="s">
        <v>1</v>
      </c>
      <c r="L124" s="43"/>
      <c r="M124" s="241" t="s">
        <v>1</v>
      </c>
      <c r="N124" s="242" t="s">
        <v>42</v>
      </c>
      <c r="O124" s="90"/>
      <c r="P124" s="243">
        <f>O124*H124</f>
        <v>0</v>
      </c>
      <c r="Q124" s="243">
        <v>0</v>
      </c>
      <c r="R124" s="243">
        <f>Q124*H124</f>
        <v>0</v>
      </c>
      <c r="S124" s="243">
        <v>0</v>
      </c>
      <c r="T124" s="244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45" t="s">
        <v>165</v>
      </c>
      <c r="AT124" s="245" t="s">
        <v>160</v>
      </c>
      <c r="AU124" s="245" t="s">
        <v>87</v>
      </c>
      <c r="AY124" s="16" t="s">
        <v>158</v>
      </c>
      <c r="BE124" s="246">
        <f>IF(N124="základní",J124,0)</f>
        <v>0</v>
      </c>
      <c r="BF124" s="246">
        <f>IF(N124="snížená",J124,0)</f>
        <v>0</v>
      </c>
      <c r="BG124" s="246">
        <f>IF(N124="zákl. přenesená",J124,0)</f>
        <v>0</v>
      </c>
      <c r="BH124" s="246">
        <f>IF(N124="sníž. přenesená",J124,0)</f>
        <v>0</v>
      </c>
      <c r="BI124" s="246">
        <f>IF(N124="nulová",J124,0)</f>
        <v>0</v>
      </c>
      <c r="BJ124" s="16" t="s">
        <v>85</v>
      </c>
      <c r="BK124" s="246">
        <f>ROUND(I124*H124,2)</f>
        <v>0</v>
      </c>
      <c r="BL124" s="16" t="s">
        <v>165</v>
      </c>
      <c r="BM124" s="245" t="s">
        <v>165</v>
      </c>
    </row>
    <row r="125" s="2" customFormat="1" ht="16.5" customHeight="1">
      <c r="A125" s="37"/>
      <c r="B125" s="38"/>
      <c r="C125" s="234" t="s">
        <v>172</v>
      </c>
      <c r="D125" s="234" t="s">
        <v>160</v>
      </c>
      <c r="E125" s="235" t="s">
        <v>1360</v>
      </c>
      <c r="F125" s="236" t="s">
        <v>1361</v>
      </c>
      <c r="G125" s="237" t="s">
        <v>1038</v>
      </c>
      <c r="H125" s="238">
        <v>1</v>
      </c>
      <c r="I125" s="239"/>
      <c r="J125" s="240">
        <f>ROUND(I125*H125,2)</f>
        <v>0</v>
      </c>
      <c r="K125" s="236" t="s">
        <v>1</v>
      </c>
      <c r="L125" s="43"/>
      <c r="M125" s="241" t="s">
        <v>1</v>
      </c>
      <c r="N125" s="242" t="s">
        <v>42</v>
      </c>
      <c r="O125" s="90"/>
      <c r="P125" s="243">
        <f>O125*H125</f>
        <v>0</v>
      </c>
      <c r="Q125" s="243">
        <v>0</v>
      </c>
      <c r="R125" s="243">
        <f>Q125*H125</f>
        <v>0</v>
      </c>
      <c r="S125" s="243">
        <v>0</v>
      </c>
      <c r="T125" s="244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45" t="s">
        <v>165</v>
      </c>
      <c r="AT125" s="245" t="s">
        <v>160</v>
      </c>
      <c r="AU125" s="245" t="s">
        <v>87</v>
      </c>
      <c r="AY125" s="16" t="s">
        <v>158</v>
      </c>
      <c r="BE125" s="246">
        <f>IF(N125="základní",J125,0)</f>
        <v>0</v>
      </c>
      <c r="BF125" s="246">
        <f>IF(N125="snížená",J125,0)</f>
        <v>0</v>
      </c>
      <c r="BG125" s="246">
        <f>IF(N125="zákl. přenesená",J125,0)</f>
        <v>0</v>
      </c>
      <c r="BH125" s="246">
        <f>IF(N125="sníž. přenesená",J125,0)</f>
        <v>0</v>
      </c>
      <c r="BI125" s="246">
        <f>IF(N125="nulová",J125,0)</f>
        <v>0</v>
      </c>
      <c r="BJ125" s="16" t="s">
        <v>85</v>
      </c>
      <c r="BK125" s="246">
        <f>ROUND(I125*H125,2)</f>
        <v>0</v>
      </c>
      <c r="BL125" s="16" t="s">
        <v>165</v>
      </c>
      <c r="BM125" s="245" t="s">
        <v>188</v>
      </c>
    </row>
    <row r="126" s="2" customFormat="1" ht="16.5" customHeight="1">
      <c r="A126" s="37"/>
      <c r="B126" s="38"/>
      <c r="C126" s="234" t="s">
        <v>165</v>
      </c>
      <c r="D126" s="234" t="s">
        <v>160</v>
      </c>
      <c r="E126" s="235" t="s">
        <v>1362</v>
      </c>
      <c r="F126" s="236" t="s">
        <v>1363</v>
      </c>
      <c r="G126" s="237" t="s">
        <v>1038</v>
      </c>
      <c r="H126" s="238">
        <v>1</v>
      </c>
      <c r="I126" s="239"/>
      <c r="J126" s="240">
        <f>ROUND(I126*H126,2)</f>
        <v>0</v>
      </c>
      <c r="K126" s="236" t="s">
        <v>1</v>
      </c>
      <c r="L126" s="43"/>
      <c r="M126" s="241" t="s">
        <v>1</v>
      </c>
      <c r="N126" s="242" t="s">
        <v>42</v>
      </c>
      <c r="O126" s="90"/>
      <c r="P126" s="243">
        <f>O126*H126</f>
        <v>0</v>
      </c>
      <c r="Q126" s="243">
        <v>0</v>
      </c>
      <c r="R126" s="243">
        <f>Q126*H126</f>
        <v>0</v>
      </c>
      <c r="S126" s="243">
        <v>0</v>
      </c>
      <c r="T126" s="244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45" t="s">
        <v>165</v>
      </c>
      <c r="AT126" s="245" t="s">
        <v>160</v>
      </c>
      <c r="AU126" s="245" t="s">
        <v>87</v>
      </c>
      <c r="AY126" s="16" t="s">
        <v>158</v>
      </c>
      <c r="BE126" s="246">
        <f>IF(N126="základní",J126,0)</f>
        <v>0</v>
      </c>
      <c r="BF126" s="246">
        <f>IF(N126="snížená",J126,0)</f>
        <v>0</v>
      </c>
      <c r="BG126" s="246">
        <f>IF(N126="zákl. přenesená",J126,0)</f>
        <v>0</v>
      </c>
      <c r="BH126" s="246">
        <f>IF(N126="sníž. přenesená",J126,0)</f>
        <v>0</v>
      </c>
      <c r="BI126" s="246">
        <f>IF(N126="nulová",J126,0)</f>
        <v>0</v>
      </c>
      <c r="BJ126" s="16" t="s">
        <v>85</v>
      </c>
      <c r="BK126" s="246">
        <f>ROUND(I126*H126,2)</f>
        <v>0</v>
      </c>
      <c r="BL126" s="16" t="s">
        <v>165</v>
      </c>
      <c r="BM126" s="245" t="s">
        <v>193</v>
      </c>
    </row>
    <row r="127" s="2" customFormat="1" ht="21.75" customHeight="1">
      <c r="A127" s="37"/>
      <c r="B127" s="38"/>
      <c r="C127" s="234" t="s">
        <v>182</v>
      </c>
      <c r="D127" s="234" t="s">
        <v>160</v>
      </c>
      <c r="E127" s="235" t="s">
        <v>1364</v>
      </c>
      <c r="F127" s="236" t="s">
        <v>1365</v>
      </c>
      <c r="G127" s="237" t="s">
        <v>1038</v>
      </c>
      <c r="H127" s="238">
        <v>5</v>
      </c>
      <c r="I127" s="239"/>
      <c r="J127" s="240">
        <f>ROUND(I127*H127,2)</f>
        <v>0</v>
      </c>
      <c r="K127" s="236" t="s">
        <v>1</v>
      </c>
      <c r="L127" s="43"/>
      <c r="M127" s="241" t="s">
        <v>1</v>
      </c>
      <c r="N127" s="242" t="s">
        <v>42</v>
      </c>
      <c r="O127" s="90"/>
      <c r="P127" s="243">
        <f>O127*H127</f>
        <v>0</v>
      </c>
      <c r="Q127" s="243">
        <v>0</v>
      </c>
      <c r="R127" s="243">
        <f>Q127*H127</f>
        <v>0</v>
      </c>
      <c r="S127" s="243">
        <v>0</v>
      </c>
      <c r="T127" s="244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45" t="s">
        <v>165</v>
      </c>
      <c r="AT127" s="245" t="s">
        <v>160</v>
      </c>
      <c r="AU127" s="245" t="s">
        <v>87</v>
      </c>
      <c r="AY127" s="16" t="s">
        <v>158</v>
      </c>
      <c r="BE127" s="246">
        <f>IF(N127="základní",J127,0)</f>
        <v>0</v>
      </c>
      <c r="BF127" s="246">
        <f>IF(N127="snížená",J127,0)</f>
        <v>0</v>
      </c>
      <c r="BG127" s="246">
        <f>IF(N127="zákl. přenesená",J127,0)</f>
        <v>0</v>
      </c>
      <c r="BH127" s="246">
        <f>IF(N127="sníž. přenesená",J127,0)</f>
        <v>0</v>
      </c>
      <c r="BI127" s="246">
        <f>IF(N127="nulová",J127,0)</f>
        <v>0</v>
      </c>
      <c r="BJ127" s="16" t="s">
        <v>85</v>
      </c>
      <c r="BK127" s="246">
        <f>ROUND(I127*H127,2)</f>
        <v>0</v>
      </c>
      <c r="BL127" s="16" t="s">
        <v>165</v>
      </c>
      <c r="BM127" s="245" t="s">
        <v>209</v>
      </c>
    </row>
    <row r="128" s="2" customFormat="1" ht="16.5" customHeight="1">
      <c r="A128" s="37"/>
      <c r="B128" s="38"/>
      <c r="C128" s="234" t="s">
        <v>188</v>
      </c>
      <c r="D128" s="234" t="s">
        <v>160</v>
      </c>
      <c r="E128" s="235" t="s">
        <v>1366</v>
      </c>
      <c r="F128" s="236" t="s">
        <v>1367</v>
      </c>
      <c r="G128" s="237" t="s">
        <v>1038</v>
      </c>
      <c r="H128" s="238">
        <v>25</v>
      </c>
      <c r="I128" s="239"/>
      <c r="J128" s="240">
        <f>ROUND(I128*H128,2)</f>
        <v>0</v>
      </c>
      <c r="K128" s="236" t="s">
        <v>1</v>
      </c>
      <c r="L128" s="43"/>
      <c r="M128" s="241" t="s">
        <v>1</v>
      </c>
      <c r="N128" s="242" t="s">
        <v>42</v>
      </c>
      <c r="O128" s="90"/>
      <c r="P128" s="243">
        <f>O128*H128</f>
        <v>0</v>
      </c>
      <c r="Q128" s="243">
        <v>0</v>
      </c>
      <c r="R128" s="243">
        <f>Q128*H128</f>
        <v>0</v>
      </c>
      <c r="S128" s="243">
        <v>0</v>
      </c>
      <c r="T128" s="244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45" t="s">
        <v>165</v>
      </c>
      <c r="AT128" s="245" t="s">
        <v>160</v>
      </c>
      <c r="AU128" s="245" t="s">
        <v>87</v>
      </c>
      <c r="AY128" s="16" t="s">
        <v>158</v>
      </c>
      <c r="BE128" s="246">
        <f>IF(N128="základní",J128,0)</f>
        <v>0</v>
      </c>
      <c r="BF128" s="246">
        <f>IF(N128="snížená",J128,0)</f>
        <v>0</v>
      </c>
      <c r="BG128" s="246">
        <f>IF(N128="zákl. přenesená",J128,0)</f>
        <v>0</v>
      </c>
      <c r="BH128" s="246">
        <f>IF(N128="sníž. přenesená",J128,0)</f>
        <v>0</v>
      </c>
      <c r="BI128" s="246">
        <f>IF(N128="nulová",J128,0)</f>
        <v>0</v>
      </c>
      <c r="BJ128" s="16" t="s">
        <v>85</v>
      </c>
      <c r="BK128" s="246">
        <f>ROUND(I128*H128,2)</f>
        <v>0</v>
      </c>
      <c r="BL128" s="16" t="s">
        <v>165</v>
      </c>
      <c r="BM128" s="245" t="s">
        <v>219</v>
      </c>
    </row>
    <row r="129" s="2" customFormat="1" ht="16.5" customHeight="1">
      <c r="A129" s="37"/>
      <c r="B129" s="38"/>
      <c r="C129" s="234" t="s">
        <v>195</v>
      </c>
      <c r="D129" s="234" t="s">
        <v>160</v>
      </c>
      <c r="E129" s="235" t="s">
        <v>1368</v>
      </c>
      <c r="F129" s="236" t="s">
        <v>1369</v>
      </c>
      <c r="G129" s="237" t="s">
        <v>1038</v>
      </c>
      <c r="H129" s="238">
        <v>8</v>
      </c>
      <c r="I129" s="239"/>
      <c r="J129" s="240">
        <f>ROUND(I129*H129,2)</f>
        <v>0</v>
      </c>
      <c r="K129" s="236" t="s">
        <v>1</v>
      </c>
      <c r="L129" s="43"/>
      <c r="M129" s="241" t="s">
        <v>1</v>
      </c>
      <c r="N129" s="242" t="s">
        <v>42</v>
      </c>
      <c r="O129" s="90"/>
      <c r="P129" s="243">
        <f>O129*H129</f>
        <v>0</v>
      </c>
      <c r="Q129" s="243">
        <v>0</v>
      </c>
      <c r="R129" s="243">
        <f>Q129*H129</f>
        <v>0</v>
      </c>
      <c r="S129" s="243">
        <v>0</v>
      </c>
      <c r="T129" s="244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45" t="s">
        <v>165</v>
      </c>
      <c r="AT129" s="245" t="s">
        <v>160</v>
      </c>
      <c r="AU129" s="245" t="s">
        <v>87</v>
      </c>
      <c r="AY129" s="16" t="s">
        <v>158</v>
      </c>
      <c r="BE129" s="246">
        <f>IF(N129="základní",J129,0)</f>
        <v>0</v>
      </c>
      <c r="BF129" s="246">
        <f>IF(N129="snížená",J129,0)</f>
        <v>0</v>
      </c>
      <c r="BG129" s="246">
        <f>IF(N129="zákl. přenesená",J129,0)</f>
        <v>0</v>
      </c>
      <c r="BH129" s="246">
        <f>IF(N129="sníž. přenesená",J129,0)</f>
        <v>0</v>
      </c>
      <c r="BI129" s="246">
        <f>IF(N129="nulová",J129,0)</f>
        <v>0</v>
      </c>
      <c r="BJ129" s="16" t="s">
        <v>85</v>
      </c>
      <c r="BK129" s="246">
        <f>ROUND(I129*H129,2)</f>
        <v>0</v>
      </c>
      <c r="BL129" s="16" t="s">
        <v>165</v>
      </c>
      <c r="BM129" s="245" t="s">
        <v>228</v>
      </c>
    </row>
    <row r="130" s="2" customFormat="1" ht="16.5" customHeight="1">
      <c r="A130" s="37"/>
      <c r="B130" s="38"/>
      <c r="C130" s="234" t="s">
        <v>193</v>
      </c>
      <c r="D130" s="234" t="s">
        <v>160</v>
      </c>
      <c r="E130" s="235" t="s">
        <v>1370</v>
      </c>
      <c r="F130" s="236" t="s">
        <v>1371</v>
      </c>
      <c r="G130" s="237" t="s">
        <v>1038</v>
      </c>
      <c r="H130" s="238">
        <v>25</v>
      </c>
      <c r="I130" s="239"/>
      <c r="J130" s="240">
        <f>ROUND(I130*H130,2)</f>
        <v>0</v>
      </c>
      <c r="K130" s="236" t="s">
        <v>1</v>
      </c>
      <c r="L130" s="43"/>
      <c r="M130" s="241" t="s">
        <v>1</v>
      </c>
      <c r="N130" s="242" t="s">
        <v>42</v>
      </c>
      <c r="O130" s="90"/>
      <c r="P130" s="243">
        <f>O130*H130</f>
        <v>0</v>
      </c>
      <c r="Q130" s="243">
        <v>0</v>
      </c>
      <c r="R130" s="243">
        <f>Q130*H130</f>
        <v>0</v>
      </c>
      <c r="S130" s="243">
        <v>0</v>
      </c>
      <c r="T130" s="244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45" t="s">
        <v>165</v>
      </c>
      <c r="AT130" s="245" t="s">
        <v>160</v>
      </c>
      <c r="AU130" s="245" t="s">
        <v>87</v>
      </c>
      <c r="AY130" s="16" t="s">
        <v>158</v>
      </c>
      <c r="BE130" s="246">
        <f>IF(N130="základní",J130,0)</f>
        <v>0</v>
      </c>
      <c r="BF130" s="246">
        <f>IF(N130="snížená",J130,0)</f>
        <v>0</v>
      </c>
      <c r="BG130" s="246">
        <f>IF(N130="zákl. přenesená",J130,0)</f>
        <v>0</v>
      </c>
      <c r="BH130" s="246">
        <f>IF(N130="sníž. přenesená",J130,0)</f>
        <v>0</v>
      </c>
      <c r="BI130" s="246">
        <f>IF(N130="nulová",J130,0)</f>
        <v>0</v>
      </c>
      <c r="BJ130" s="16" t="s">
        <v>85</v>
      </c>
      <c r="BK130" s="246">
        <f>ROUND(I130*H130,2)</f>
        <v>0</v>
      </c>
      <c r="BL130" s="16" t="s">
        <v>165</v>
      </c>
      <c r="BM130" s="245" t="s">
        <v>236</v>
      </c>
    </row>
    <row r="131" s="2" customFormat="1" ht="16.5" customHeight="1">
      <c r="A131" s="37"/>
      <c r="B131" s="38"/>
      <c r="C131" s="234" t="s">
        <v>205</v>
      </c>
      <c r="D131" s="234" t="s">
        <v>160</v>
      </c>
      <c r="E131" s="235" t="s">
        <v>1372</v>
      </c>
      <c r="F131" s="236" t="s">
        <v>1373</v>
      </c>
      <c r="G131" s="237" t="s">
        <v>1038</v>
      </c>
      <c r="H131" s="238">
        <v>5</v>
      </c>
      <c r="I131" s="239"/>
      <c r="J131" s="240">
        <f>ROUND(I131*H131,2)</f>
        <v>0</v>
      </c>
      <c r="K131" s="236" t="s">
        <v>1</v>
      </c>
      <c r="L131" s="43"/>
      <c r="M131" s="241" t="s">
        <v>1</v>
      </c>
      <c r="N131" s="242" t="s">
        <v>42</v>
      </c>
      <c r="O131" s="90"/>
      <c r="P131" s="243">
        <f>O131*H131</f>
        <v>0</v>
      </c>
      <c r="Q131" s="243">
        <v>0</v>
      </c>
      <c r="R131" s="243">
        <f>Q131*H131</f>
        <v>0</v>
      </c>
      <c r="S131" s="243">
        <v>0</v>
      </c>
      <c r="T131" s="244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45" t="s">
        <v>165</v>
      </c>
      <c r="AT131" s="245" t="s">
        <v>160</v>
      </c>
      <c r="AU131" s="245" t="s">
        <v>87</v>
      </c>
      <c r="AY131" s="16" t="s">
        <v>158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16" t="s">
        <v>85</v>
      </c>
      <c r="BK131" s="246">
        <f>ROUND(I131*H131,2)</f>
        <v>0</v>
      </c>
      <c r="BL131" s="16" t="s">
        <v>165</v>
      </c>
      <c r="BM131" s="245" t="s">
        <v>245</v>
      </c>
    </row>
    <row r="132" s="2" customFormat="1" ht="16.5" customHeight="1">
      <c r="A132" s="37"/>
      <c r="B132" s="38"/>
      <c r="C132" s="234" t="s">
        <v>209</v>
      </c>
      <c r="D132" s="234" t="s">
        <v>160</v>
      </c>
      <c r="E132" s="235" t="s">
        <v>1374</v>
      </c>
      <c r="F132" s="236" t="s">
        <v>1375</v>
      </c>
      <c r="G132" s="237" t="s">
        <v>1038</v>
      </c>
      <c r="H132" s="238">
        <v>366</v>
      </c>
      <c r="I132" s="239"/>
      <c r="J132" s="240">
        <f>ROUND(I132*H132,2)</f>
        <v>0</v>
      </c>
      <c r="K132" s="236" t="s">
        <v>1</v>
      </c>
      <c r="L132" s="43"/>
      <c r="M132" s="241" t="s">
        <v>1</v>
      </c>
      <c r="N132" s="242" t="s">
        <v>42</v>
      </c>
      <c r="O132" s="90"/>
      <c r="P132" s="243">
        <f>O132*H132</f>
        <v>0</v>
      </c>
      <c r="Q132" s="243">
        <v>0</v>
      </c>
      <c r="R132" s="243">
        <f>Q132*H132</f>
        <v>0</v>
      </c>
      <c r="S132" s="243">
        <v>0</v>
      </c>
      <c r="T132" s="244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45" t="s">
        <v>165</v>
      </c>
      <c r="AT132" s="245" t="s">
        <v>160</v>
      </c>
      <c r="AU132" s="245" t="s">
        <v>87</v>
      </c>
      <c r="AY132" s="16" t="s">
        <v>158</v>
      </c>
      <c r="BE132" s="246">
        <f>IF(N132="základní",J132,0)</f>
        <v>0</v>
      </c>
      <c r="BF132" s="246">
        <f>IF(N132="snížená",J132,0)</f>
        <v>0</v>
      </c>
      <c r="BG132" s="246">
        <f>IF(N132="zákl. přenesená",J132,0)</f>
        <v>0</v>
      </c>
      <c r="BH132" s="246">
        <f>IF(N132="sníž. přenesená",J132,0)</f>
        <v>0</v>
      </c>
      <c r="BI132" s="246">
        <f>IF(N132="nulová",J132,0)</f>
        <v>0</v>
      </c>
      <c r="BJ132" s="16" t="s">
        <v>85</v>
      </c>
      <c r="BK132" s="246">
        <f>ROUND(I132*H132,2)</f>
        <v>0</v>
      </c>
      <c r="BL132" s="16" t="s">
        <v>165</v>
      </c>
      <c r="BM132" s="245" t="s">
        <v>258</v>
      </c>
    </row>
    <row r="133" s="2" customFormat="1" ht="16.5" customHeight="1">
      <c r="A133" s="37"/>
      <c r="B133" s="38"/>
      <c r="C133" s="234" t="s">
        <v>213</v>
      </c>
      <c r="D133" s="234" t="s">
        <v>160</v>
      </c>
      <c r="E133" s="235" t="s">
        <v>1376</v>
      </c>
      <c r="F133" s="236" t="s">
        <v>1377</v>
      </c>
      <c r="G133" s="237" t="s">
        <v>1038</v>
      </c>
      <c r="H133" s="238">
        <v>5</v>
      </c>
      <c r="I133" s="239"/>
      <c r="J133" s="240">
        <f>ROUND(I133*H133,2)</f>
        <v>0</v>
      </c>
      <c r="K133" s="236" t="s">
        <v>1</v>
      </c>
      <c r="L133" s="43"/>
      <c r="M133" s="241" t="s">
        <v>1</v>
      </c>
      <c r="N133" s="242" t="s">
        <v>42</v>
      </c>
      <c r="O133" s="90"/>
      <c r="P133" s="243">
        <f>O133*H133</f>
        <v>0</v>
      </c>
      <c r="Q133" s="243">
        <v>0</v>
      </c>
      <c r="R133" s="243">
        <f>Q133*H133</f>
        <v>0</v>
      </c>
      <c r="S133" s="243">
        <v>0</v>
      </c>
      <c r="T133" s="244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45" t="s">
        <v>165</v>
      </c>
      <c r="AT133" s="245" t="s">
        <v>160</v>
      </c>
      <c r="AU133" s="245" t="s">
        <v>87</v>
      </c>
      <c r="AY133" s="16" t="s">
        <v>158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16" t="s">
        <v>85</v>
      </c>
      <c r="BK133" s="246">
        <f>ROUND(I133*H133,2)</f>
        <v>0</v>
      </c>
      <c r="BL133" s="16" t="s">
        <v>165</v>
      </c>
      <c r="BM133" s="245" t="s">
        <v>268</v>
      </c>
    </row>
    <row r="134" s="2" customFormat="1" ht="21.75" customHeight="1">
      <c r="A134" s="37"/>
      <c r="B134" s="38"/>
      <c r="C134" s="234" t="s">
        <v>219</v>
      </c>
      <c r="D134" s="234" t="s">
        <v>160</v>
      </c>
      <c r="E134" s="235" t="s">
        <v>1378</v>
      </c>
      <c r="F134" s="236" t="s">
        <v>1379</v>
      </c>
      <c r="G134" s="237" t="s">
        <v>1038</v>
      </c>
      <c r="H134" s="238">
        <v>140</v>
      </c>
      <c r="I134" s="239"/>
      <c r="J134" s="240">
        <f>ROUND(I134*H134,2)</f>
        <v>0</v>
      </c>
      <c r="K134" s="236" t="s">
        <v>1</v>
      </c>
      <c r="L134" s="43"/>
      <c r="M134" s="241" t="s">
        <v>1</v>
      </c>
      <c r="N134" s="242" t="s">
        <v>42</v>
      </c>
      <c r="O134" s="90"/>
      <c r="P134" s="243">
        <f>O134*H134</f>
        <v>0</v>
      </c>
      <c r="Q134" s="243">
        <v>0</v>
      </c>
      <c r="R134" s="243">
        <f>Q134*H134</f>
        <v>0</v>
      </c>
      <c r="S134" s="243">
        <v>0</v>
      </c>
      <c r="T134" s="24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45" t="s">
        <v>165</v>
      </c>
      <c r="AT134" s="245" t="s">
        <v>160</v>
      </c>
      <c r="AU134" s="245" t="s">
        <v>87</v>
      </c>
      <c r="AY134" s="16" t="s">
        <v>158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16" t="s">
        <v>85</v>
      </c>
      <c r="BK134" s="246">
        <f>ROUND(I134*H134,2)</f>
        <v>0</v>
      </c>
      <c r="BL134" s="16" t="s">
        <v>165</v>
      </c>
      <c r="BM134" s="245" t="s">
        <v>277</v>
      </c>
    </row>
    <row r="135" s="2" customFormat="1" ht="21.75" customHeight="1">
      <c r="A135" s="37"/>
      <c r="B135" s="38"/>
      <c r="C135" s="234" t="s">
        <v>223</v>
      </c>
      <c r="D135" s="234" t="s">
        <v>160</v>
      </c>
      <c r="E135" s="235" t="s">
        <v>1380</v>
      </c>
      <c r="F135" s="236" t="s">
        <v>1381</v>
      </c>
      <c r="G135" s="237" t="s">
        <v>1038</v>
      </c>
      <c r="H135" s="238">
        <v>87</v>
      </c>
      <c r="I135" s="239"/>
      <c r="J135" s="240">
        <f>ROUND(I135*H135,2)</f>
        <v>0</v>
      </c>
      <c r="K135" s="236" t="s">
        <v>1</v>
      </c>
      <c r="L135" s="43"/>
      <c r="M135" s="241" t="s">
        <v>1</v>
      </c>
      <c r="N135" s="242" t="s">
        <v>42</v>
      </c>
      <c r="O135" s="90"/>
      <c r="P135" s="243">
        <f>O135*H135</f>
        <v>0</v>
      </c>
      <c r="Q135" s="243">
        <v>0</v>
      </c>
      <c r="R135" s="243">
        <f>Q135*H135</f>
        <v>0</v>
      </c>
      <c r="S135" s="243">
        <v>0</v>
      </c>
      <c r="T135" s="244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45" t="s">
        <v>165</v>
      </c>
      <c r="AT135" s="245" t="s">
        <v>160</v>
      </c>
      <c r="AU135" s="245" t="s">
        <v>87</v>
      </c>
      <c r="AY135" s="16" t="s">
        <v>158</v>
      </c>
      <c r="BE135" s="246">
        <f>IF(N135="základní",J135,0)</f>
        <v>0</v>
      </c>
      <c r="BF135" s="246">
        <f>IF(N135="snížená",J135,0)</f>
        <v>0</v>
      </c>
      <c r="BG135" s="246">
        <f>IF(N135="zákl. přenesená",J135,0)</f>
        <v>0</v>
      </c>
      <c r="BH135" s="246">
        <f>IF(N135="sníž. přenesená",J135,0)</f>
        <v>0</v>
      </c>
      <c r="BI135" s="246">
        <f>IF(N135="nulová",J135,0)</f>
        <v>0</v>
      </c>
      <c r="BJ135" s="16" t="s">
        <v>85</v>
      </c>
      <c r="BK135" s="246">
        <f>ROUND(I135*H135,2)</f>
        <v>0</v>
      </c>
      <c r="BL135" s="16" t="s">
        <v>165</v>
      </c>
      <c r="BM135" s="245" t="s">
        <v>287</v>
      </c>
    </row>
    <row r="136" s="2" customFormat="1" ht="33" customHeight="1">
      <c r="A136" s="37"/>
      <c r="B136" s="38"/>
      <c r="C136" s="234" t="s">
        <v>228</v>
      </c>
      <c r="D136" s="234" t="s">
        <v>160</v>
      </c>
      <c r="E136" s="235" t="s">
        <v>1382</v>
      </c>
      <c r="F136" s="236" t="s">
        <v>1383</v>
      </c>
      <c r="G136" s="237" t="s">
        <v>1038</v>
      </c>
      <c r="H136" s="238">
        <v>8</v>
      </c>
      <c r="I136" s="239"/>
      <c r="J136" s="240">
        <f>ROUND(I136*H136,2)</f>
        <v>0</v>
      </c>
      <c r="K136" s="236" t="s">
        <v>1</v>
      </c>
      <c r="L136" s="43"/>
      <c r="M136" s="241" t="s">
        <v>1</v>
      </c>
      <c r="N136" s="242" t="s">
        <v>42</v>
      </c>
      <c r="O136" s="90"/>
      <c r="P136" s="243">
        <f>O136*H136</f>
        <v>0</v>
      </c>
      <c r="Q136" s="243">
        <v>0</v>
      </c>
      <c r="R136" s="243">
        <f>Q136*H136</f>
        <v>0</v>
      </c>
      <c r="S136" s="243">
        <v>0</v>
      </c>
      <c r="T136" s="24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45" t="s">
        <v>165</v>
      </c>
      <c r="AT136" s="245" t="s">
        <v>160</v>
      </c>
      <c r="AU136" s="245" t="s">
        <v>87</v>
      </c>
      <c r="AY136" s="16" t="s">
        <v>158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16" t="s">
        <v>85</v>
      </c>
      <c r="BK136" s="246">
        <f>ROUND(I136*H136,2)</f>
        <v>0</v>
      </c>
      <c r="BL136" s="16" t="s">
        <v>165</v>
      </c>
      <c r="BM136" s="245" t="s">
        <v>297</v>
      </c>
    </row>
    <row r="137" s="2" customFormat="1" ht="16.5" customHeight="1">
      <c r="A137" s="37"/>
      <c r="B137" s="38"/>
      <c r="C137" s="234" t="s">
        <v>8</v>
      </c>
      <c r="D137" s="234" t="s">
        <v>160</v>
      </c>
      <c r="E137" s="235" t="s">
        <v>1384</v>
      </c>
      <c r="F137" s="236" t="s">
        <v>1385</v>
      </c>
      <c r="G137" s="237" t="s">
        <v>1038</v>
      </c>
      <c r="H137" s="238">
        <v>96</v>
      </c>
      <c r="I137" s="239"/>
      <c r="J137" s="240">
        <f>ROUND(I137*H137,2)</f>
        <v>0</v>
      </c>
      <c r="K137" s="236" t="s">
        <v>1</v>
      </c>
      <c r="L137" s="43"/>
      <c r="M137" s="241" t="s">
        <v>1</v>
      </c>
      <c r="N137" s="242" t="s">
        <v>42</v>
      </c>
      <c r="O137" s="90"/>
      <c r="P137" s="243">
        <f>O137*H137</f>
        <v>0</v>
      </c>
      <c r="Q137" s="243">
        <v>0</v>
      </c>
      <c r="R137" s="243">
        <f>Q137*H137</f>
        <v>0</v>
      </c>
      <c r="S137" s="243">
        <v>0</v>
      </c>
      <c r="T137" s="244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45" t="s">
        <v>165</v>
      </c>
      <c r="AT137" s="245" t="s">
        <v>160</v>
      </c>
      <c r="AU137" s="245" t="s">
        <v>87</v>
      </c>
      <c r="AY137" s="16" t="s">
        <v>158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16" t="s">
        <v>85</v>
      </c>
      <c r="BK137" s="246">
        <f>ROUND(I137*H137,2)</f>
        <v>0</v>
      </c>
      <c r="BL137" s="16" t="s">
        <v>165</v>
      </c>
      <c r="BM137" s="245" t="s">
        <v>306</v>
      </c>
    </row>
    <row r="138" s="2" customFormat="1" ht="16.5" customHeight="1">
      <c r="A138" s="37"/>
      <c r="B138" s="38"/>
      <c r="C138" s="234" t="s">
        <v>236</v>
      </c>
      <c r="D138" s="234" t="s">
        <v>160</v>
      </c>
      <c r="E138" s="235" t="s">
        <v>1386</v>
      </c>
      <c r="F138" s="236" t="s">
        <v>1387</v>
      </c>
      <c r="G138" s="237" t="s">
        <v>1038</v>
      </c>
      <c r="H138" s="238">
        <v>96</v>
      </c>
      <c r="I138" s="239"/>
      <c r="J138" s="240">
        <f>ROUND(I138*H138,2)</f>
        <v>0</v>
      </c>
      <c r="K138" s="236" t="s">
        <v>1</v>
      </c>
      <c r="L138" s="43"/>
      <c r="M138" s="241" t="s">
        <v>1</v>
      </c>
      <c r="N138" s="242" t="s">
        <v>42</v>
      </c>
      <c r="O138" s="90"/>
      <c r="P138" s="243">
        <f>O138*H138</f>
        <v>0</v>
      </c>
      <c r="Q138" s="243">
        <v>0</v>
      </c>
      <c r="R138" s="243">
        <f>Q138*H138</f>
        <v>0</v>
      </c>
      <c r="S138" s="243">
        <v>0</v>
      </c>
      <c r="T138" s="244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45" t="s">
        <v>165</v>
      </c>
      <c r="AT138" s="245" t="s">
        <v>160</v>
      </c>
      <c r="AU138" s="245" t="s">
        <v>87</v>
      </c>
      <c r="AY138" s="16" t="s">
        <v>158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16" t="s">
        <v>85</v>
      </c>
      <c r="BK138" s="246">
        <f>ROUND(I138*H138,2)</f>
        <v>0</v>
      </c>
      <c r="BL138" s="16" t="s">
        <v>165</v>
      </c>
      <c r="BM138" s="245" t="s">
        <v>318</v>
      </c>
    </row>
    <row r="139" s="2" customFormat="1" ht="16.5" customHeight="1">
      <c r="A139" s="37"/>
      <c r="B139" s="38"/>
      <c r="C139" s="234" t="s">
        <v>241</v>
      </c>
      <c r="D139" s="234" t="s">
        <v>160</v>
      </c>
      <c r="E139" s="235" t="s">
        <v>1388</v>
      </c>
      <c r="F139" s="236" t="s">
        <v>1389</v>
      </c>
      <c r="G139" s="237" t="s">
        <v>1038</v>
      </c>
      <c r="H139" s="238">
        <v>54</v>
      </c>
      <c r="I139" s="239"/>
      <c r="J139" s="240">
        <f>ROUND(I139*H139,2)</f>
        <v>0</v>
      </c>
      <c r="K139" s="236" t="s">
        <v>1</v>
      </c>
      <c r="L139" s="43"/>
      <c r="M139" s="241" t="s">
        <v>1</v>
      </c>
      <c r="N139" s="242" t="s">
        <v>42</v>
      </c>
      <c r="O139" s="90"/>
      <c r="P139" s="243">
        <f>O139*H139</f>
        <v>0</v>
      </c>
      <c r="Q139" s="243">
        <v>0</v>
      </c>
      <c r="R139" s="243">
        <f>Q139*H139</f>
        <v>0</v>
      </c>
      <c r="S139" s="243">
        <v>0</v>
      </c>
      <c r="T139" s="244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45" t="s">
        <v>165</v>
      </c>
      <c r="AT139" s="245" t="s">
        <v>160</v>
      </c>
      <c r="AU139" s="245" t="s">
        <v>87</v>
      </c>
      <c r="AY139" s="16" t="s">
        <v>158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16" t="s">
        <v>85</v>
      </c>
      <c r="BK139" s="246">
        <f>ROUND(I139*H139,2)</f>
        <v>0</v>
      </c>
      <c r="BL139" s="16" t="s">
        <v>165</v>
      </c>
      <c r="BM139" s="245" t="s">
        <v>328</v>
      </c>
    </row>
    <row r="140" s="2" customFormat="1" ht="44.25" customHeight="1">
      <c r="A140" s="37"/>
      <c r="B140" s="38"/>
      <c r="C140" s="234" t="s">
        <v>245</v>
      </c>
      <c r="D140" s="234" t="s">
        <v>160</v>
      </c>
      <c r="E140" s="235" t="s">
        <v>1390</v>
      </c>
      <c r="F140" s="236" t="s">
        <v>1391</v>
      </c>
      <c r="G140" s="237" t="s">
        <v>1392</v>
      </c>
      <c r="H140" s="238">
        <v>100</v>
      </c>
      <c r="I140" s="239"/>
      <c r="J140" s="240">
        <f>ROUND(I140*H140,2)</f>
        <v>0</v>
      </c>
      <c r="K140" s="236" t="s">
        <v>1</v>
      </c>
      <c r="L140" s="43"/>
      <c r="M140" s="241" t="s">
        <v>1</v>
      </c>
      <c r="N140" s="242" t="s">
        <v>42</v>
      </c>
      <c r="O140" s="90"/>
      <c r="P140" s="243">
        <f>O140*H140</f>
        <v>0</v>
      </c>
      <c r="Q140" s="243">
        <v>0</v>
      </c>
      <c r="R140" s="243">
        <f>Q140*H140</f>
        <v>0</v>
      </c>
      <c r="S140" s="243">
        <v>0</v>
      </c>
      <c r="T140" s="24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45" t="s">
        <v>165</v>
      </c>
      <c r="AT140" s="245" t="s">
        <v>160</v>
      </c>
      <c r="AU140" s="245" t="s">
        <v>87</v>
      </c>
      <c r="AY140" s="16" t="s">
        <v>158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16" t="s">
        <v>85</v>
      </c>
      <c r="BK140" s="246">
        <f>ROUND(I140*H140,2)</f>
        <v>0</v>
      </c>
      <c r="BL140" s="16" t="s">
        <v>165</v>
      </c>
      <c r="BM140" s="245" t="s">
        <v>337</v>
      </c>
    </row>
    <row r="141" s="2" customFormat="1" ht="21.75" customHeight="1">
      <c r="A141" s="37"/>
      <c r="B141" s="38"/>
      <c r="C141" s="234" t="s">
        <v>249</v>
      </c>
      <c r="D141" s="234" t="s">
        <v>160</v>
      </c>
      <c r="E141" s="235" t="s">
        <v>1393</v>
      </c>
      <c r="F141" s="236" t="s">
        <v>1394</v>
      </c>
      <c r="G141" s="237" t="s">
        <v>1392</v>
      </c>
      <c r="H141" s="238">
        <v>100</v>
      </c>
      <c r="I141" s="239"/>
      <c r="J141" s="240">
        <f>ROUND(I141*H141,2)</f>
        <v>0</v>
      </c>
      <c r="K141" s="236" t="s">
        <v>1</v>
      </c>
      <c r="L141" s="43"/>
      <c r="M141" s="241" t="s">
        <v>1</v>
      </c>
      <c r="N141" s="242" t="s">
        <v>42</v>
      </c>
      <c r="O141" s="90"/>
      <c r="P141" s="243">
        <f>O141*H141</f>
        <v>0</v>
      </c>
      <c r="Q141" s="243">
        <v>0</v>
      </c>
      <c r="R141" s="243">
        <f>Q141*H141</f>
        <v>0</v>
      </c>
      <c r="S141" s="243">
        <v>0</v>
      </c>
      <c r="T141" s="24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45" t="s">
        <v>165</v>
      </c>
      <c r="AT141" s="245" t="s">
        <v>160</v>
      </c>
      <c r="AU141" s="245" t="s">
        <v>87</v>
      </c>
      <c r="AY141" s="16" t="s">
        <v>158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16" t="s">
        <v>85</v>
      </c>
      <c r="BK141" s="246">
        <f>ROUND(I141*H141,2)</f>
        <v>0</v>
      </c>
      <c r="BL141" s="16" t="s">
        <v>165</v>
      </c>
      <c r="BM141" s="245" t="s">
        <v>347</v>
      </c>
    </row>
    <row r="142" s="12" customFormat="1" ht="22.8" customHeight="1">
      <c r="A142" s="12"/>
      <c r="B142" s="218"/>
      <c r="C142" s="219"/>
      <c r="D142" s="220" t="s">
        <v>76</v>
      </c>
      <c r="E142" s="232" t="s">
        <v>1056</v>
      </c>
      <c r="F142" s="232" t="s">
        <v>1395</v>
      </c>
      <c r="G142" s="219"/>
      <c r="H142" s="219"/>
      <c r="I142" s="222"/>
      <c r="J142" s="233">
        <f>BK142</f>
        <v>0</v>
      </c>
      <c r="K142" s="219"/>
      <c r="L142" s="224"/>
      <c r="M142" s="225"/>
      <c r="N142" s="226"/>
      <c r="O142" s="226"/>
      <c r="P142" s="227">
        <f>SUM(P143:P173)</f>
        <v>0</v>
      </c>
      <c r="Q142" s="226"/>
      <c r="R142" s="227">
        <f>SUM(R143:R173)</f>
        <v>0</v>
      </c>
      <c r="S142" s="226"/>
      <c r="T142" s="228">
        <f>SUM(T143:T173)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9" t="s">
        <v>85</v>
      </c>
      <c r="AT142" s="230" t="s">
        <v>76</v>
      </c>
      <c r="AU142" s="230" t="s">
        <v>85</v>
      </c>
      <c r="AY142" s="229" t="s">
        <v>158</v>
      </c>
      <c r="BK142" s="231">
        <f>SUM(BK143:BK173)</f>
        <v>0</v>
      </c>
    </row>
    <row r="143" s="2" customFormat="1" ht="16.5" customHeight="1">
      <c r="A143" s="37"/>
      <c r="B143" s="38"/>
      <c r="C143" s="234" t="s">
        <v>258</v>
      </c>
      <c r="D143" s="234" t="s">
        <v>160</v>
      </c>
      <c r="E143" s="235" t="s">
        <v>1396</v>
      </c>
      <c r="F143" s="236" t="s">
        <v>1397</v>
      </c>
      <c r="G143" s="237" t="s">
        <v>185</v>
      </c>
      <c r="H143" s="238">
        <v>32810</v>
      </c>
      <c r="I143" s="239"/>
      <c r="J143" s="240">
        <f>ROUND(I143*H143,2)</f>
        <v>0</v>
      </c>
      <c r="K143" s="236" t="s">
        <v>1</v>
      </c>
      <c r="L143" s="43"/>
      <c r="M143" s="241" t="s">
        <v>1</v>
      </c>
      <c r="N143" s="242" t="s">
        <v>42</v>
      </c>
      <c r="O143" s="90"/>
      <c r="P143" s="243">
        <f>O143*H143</f>
        <v>0</v>
      </c>
      <c r="Q143" s="243">
        <v>0</v>
      </c>
      <c r="R143" s="243">
        <f>Q143*H143</f>
        <v>0</v>
      </c>
      <c r="S143" s="243">
        <v>0</v>
      </c>
      <c r="T143" s="24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45" t="s">
        <v>165</v>
      </c>
      <c r="AT143" s="245" t="s">
        <v>160</v>
      </c>
      <c r="AU143" s="245" t="s">
        <v>87</v>
      </c>
      <c r="AY143" s="16" t="s">
        <v>158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16" t="s">
        <v>85</v>
      </c>
      <c r="BK143" s="246">
        <f>ROUND(I143*H143,2)</f>
        <v>0</v>
      </c>
      <c r="BL143" s="16" t="s">
        <v>165</v>
      </c>
      <c r="BM143" s="245" t="s">
        <v>358</v>
      </c>
    </row>
    <row r="144" s="2" customFormat="1" ht="16.5" customHeight="1">
      <c r="A144" s="37"/>
      <c r="B144" s="38"/>
      <c r="C144" s="234" t="s">
        <v>7</v>
      </c>
      <c r="D144" s="234" t="s">
        <v>160</v>
      </c>
      <c r="E144" s="235" t="s">
        <v>1398</v>
      </c>
      <c r="F144" s="236" t="s">
        <v>1399</v>
      </c>
      <c r="G144" s="237" t="s">
        <v>185</v>
      </c>
      <c r="H144" s="238">
        <v>200</v>
      </c>
      <c r="I144" s="239"/>
      <c r="J144" s="240">
        <f>ROUND(I144*H144,2)</f>
        <v>0</v>
      </c>
      <c r="K144" s="236" t="s">
        <v>1</v>
      </c>
      <c r="L144" s="43"/>
      <c r="M144" s="241" t="s">
        <v>1</v>
      </c>
      <c r="N144" s="242" t="s">
        <v>42</v>
      </c>
      <c r="O144" s="90"/>
      <c r="P144" s="243">
        <f>O144*H144</f>
        <v>0</v>
      </c>
      <c r="Q144" s="243">
        <v>0</v>
      </c>
      <c r="R144" s="243">
        <f>Q144*H144</f>
        <v>0</v>
      </c>
      <c r="S144" s="243">
        <v>0</v>
      </c>
      <c r="T144" s="244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5" t="s">
        <v>165</v>
      </c>
      <c r="AT144" s="245" t="s">
        <v>160</v>
      </c>
      <c r="AU144" s="245" t="s">
        <v>87</v>
      </c>
      <c r="AY144" s="16" t="s">
        <v>158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16" t="s">
        <v>85</v>
      </c>
      <c r="BK144" s="246">
        <f>ROUND(I144*H144,2)</f>
        <v>0</v>
      </c>
      <c r="BL144" s="16" t="s">
        <v>165</v>
      </c>
      <c r="BM144" s="245" t="s">
        <v>367</v>
      </c>
    </row>
    <row r="145" s="2" customFormat="1" ht="16.5" customHeight="1">
      <c r="A145" s="37"/>
      <c r="B145" s="38"/>
      <c r="C145" s="234" t="s">
        <v>268</v>
      </c>
      <c r="D145" s="234" t="s">
        <v>160</v>
      </c>
      <c r="E145" s="235" t="s">
        <v>1400</v>
      </c>
      <c r="F145" s="236" t="s">
        <v>1401</v>
      </c>
      <c r="G145" s="237" t="s">
        <v>185</v>
      </c>
      <c r="H145" s="238">
        <v>400</v>
      </c>
      <c r="I145" s="239"/>
      <c r="J145" s="240">
        <f>ROUND(I145*H145,2)</f>
        <v>0</v>
      </c>
      <c r="K145" s="236" t="s">
        <v>1</v>
      </c>
      <c r="L145" s="43"/>
      <c r="M145" s="241" t="s">
        <v>1</v>
      </c>
      <c r="N145" s="242" t="s">
        <v>42</v>
      </c>
      <c r="O145" s="90"/>
      <c r="P145" s="243">
        <f>O145*H145</f>
        <v>0</v>
      </c>
      <c r="Q145" s="243">
        <v>0</v>
      </c>
      <c r="R145" s="243">
        <f>Q145*H145</f>
        <v>0</v>
      </c>
      <c r="S145" s="243">
        <v>0</v>
      </c>
      <c r="T145" s="244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45" t="s">
        <v>165</v>
      </c>
      <c r="AT145" s="245" t="s">
        <v>160</v>
      </c>
      <c r="AU145" s="245" t="s">
        <v>87</v>
      </c>
      <c r="AY145" s="16" t="s">
        <v>158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16" t="s">
        <v>85</v>
      </c>
      <c r="BK145" s="246">
        <f>ROUND(I145*H145,2)</f>
        <v>0</v>
      </c>
      <c r="BL145" s="16" t="s">
        <v>165</v>
      </c>
      <c r="BM145" s="245" t="s">
        <v>377</v>
      </c>
    </row>
    <row r="146" s="2" customFormat="1" ht="16.5" customHeight="1">
      <c r="A146" s="37"/>
      <c r="B146" s="38"/>
      <c r="C146" s="234" t="s">
        <v>273</v>
      </c>
      <c r="D146" s="234" t="s">
        <v>160</v>
      </c>
      <c r="E146" s="235" t="s">
        <v>1402</v>
      </c>
      <c r="F146" s="236" t="s">
        <v>1403</v>
      </c>
      <c r="G146" s="237" t="s">
        <v>185</v>
      </c>
      <c r="H146" s="238">
        <v>400</v>
      </c>
      <c r="I146" s="239"/>
      <c r="J146" s="240">
        <f>ROUND(I146*H146,2)</f>
        <v>0</v>
      </c>
      <c r="K146" s="236" t="s">
        <v>1</v>
      </c>
      <c r="L146" s="43"/>
      <c r="M146" s="241" t="s">
        <v>1</v>
      </c>
      <c r="N146" s="242" t="s">
        <v>42</v>
      </c>
      <c r="O146" s="90"/>
      <c r="P146" s="243">
        <f>O146*H146</f>
        <v>0</v>
      </c>
      <c r="Q146" s="243">
        <v>0</v>
      </c>
      <c r="R146" s="243">
        <f>Q146*H146</f>
        <v>0</v>
      </c>
      <c r="S146" s="243">
        <v>0</v>
      </c>
      <c r="T146" s="244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45" t="s">
        <v>165</v>
      </c>
      <c r="AT146" s="245" t="s">
        <v>160</v>
      </c>
      <c r="AU146" s="245" t="s">
        <v>87</v>
      </c>
      <c r="AY146" s="16" t="s">
        <v>158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16" t="s">
        <v>85</v>
      </c>
      <c r="BK146" s="246">
        <f>ROUND(I146*H146,2)</f>
        <v>0</v>
      </c>
      <c r="BL146" s="16" t="s">
        <v>165</v>
      </c>
      <c r="BM146" s="245" t="s">
        <v>388</v>
      </c>
    </row>
    <row r="147" s="2" customFormat="1" ht="33" customHeight="1">
      <c r="A147" s="37"/>
      <c r="B147" s="38"/>
      <c r="C147" s="234" t="s">
        <v>277</v>
      </c>
      <c r="D147" s="234" t="s">
        <v>160</v>
      </c>
      <c r="E147" s="235" t="s">
        <v>1404</v>
      </c>
      <c r="F147" s="236" t="s">
        <v>1405</v>
      </c>
      <c r="G147" s="237" t="s">
        <v>185</v>
      </c>
      <c r="H147" s="238">
        <v>220</v>
      </c>
      <c r="I147" s="239"/>
      <c r="J147" s="240">
        <f>ROUND(I147*H147,2)</f>
        <v>0</v>
      </c>
      <c r="K147" s="236" t="s">
        <v>1</v>
      </c>
      <c r="L147" s="43"/>
      <c r="M147" s="241" t="s">
        <v>1</v>
      </c>
      <c r="N147" s="242" t="s">
        <v>42</v>
      </c>
      <c r="O147" s="90"/>
      <c r="P147" s="243">
        <f>O147*H147</f>
        <v>0</v>
      </c>
      <c r="Q147" s="243">
        <v>0</v>
      </c>
      <c r="R147" s="243">
        <f>Q147*H147</f>
        <v>0</v>
      </c>
      <c r="S147" s="243">
        <v>0</v>
      </c>
      <c r="T147" s="24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45" t="s">
        <v>165</v>
      </c>
      <c r="AT147" s="245" t="s">
        <v>160</v>
      </c>
      <c r="AU147" s="245" t="s">
        <v>87</v>
      </c>
      <c r="AY147" s="16" t="s">
        <v>158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16" t="s">
        <v>85</v>
      </c>
      <c r="BK147" s="246">
        <f>ROUND(I147*H147,2)</f>
        <v>0</v>
      </c>
      <c r="BL147" s="16" t="s">
        <v>165</v>
      </c>
      <c r="BM147" s="245" t="s">
        <v>399</v>
      </c>
    </row>
    <row r="148" s="2" customFormat="1" ht="16.5" customHeight="1">
      <c r="A148" s="37"/>
      <c r="B148" s="38"/>
      <c r="C148" s="234" t="s">
        <v>282</v>
      </c>
      <c r="D148" s="234" t="s">
        <v>160</v>
      </c>
      <c r="E148" s="235" t="s">
        <v>1406</v>
      </c>
      <c r="F148" s="236" t="s">
        <v>1407</v>
      </c>
      <c r="G148" s="237" t="s">
        <v>1038</v>
      </c>
      <c r="H148" s="238">
        <v>2</v>
      </c>
      <c r="I148" s="239"/>
      <c r="J148" s="240">
        <f>ROUND(I148*H148,2)</f>
        <v>0</v>
      </c>
      <c r="K148" s="236" t="s">
        <v>1</v>
      </c>
      <c r="L148" s="43"/>
      <c r="M148" s="241" t="s">
        <v>1</v>
      </c>
      <c r="N148" s="242" t="s">
        <v>42</v>
      </c>
      <c r="O148" s="90"/>
      <c r="P148" s="243">
        <f>O148*H148</f>
        <v>0</v>
      </c>
      <c r="Q148" s="243">
        <v>0</v>
      </c>
      <c r="R148" s="243">
        <f>Q148*H148</f>
        <v>0</v>
      </c>
      <c r="S148" s="243">
        <v>0</v>
      </c>
      <c r="T148" s="244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45" t="s">
        <v>165</v>
      </c>
      <c r="AT148" s="245" t="s">
        <v>160</v>
      </c>
      <c r="AU148" s="245" t="s">
        <v>87</v>
      </c>
      <c r="AY148" s="16" t="s">
        <v>158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16" t="s">
        <v>85</v>
      </c>
      <c r="BK148" s="246">
        <f>ROUND(I148*H148,2)</f>
        <v>0</v>
      </c>
      <c r="BL148" s="16" t="s">
        <v>165</v>
      </c>
      <c r="BM148" s="245" t="s">
        <v>409</v>
      </c>
    </row>
    <row r="149" s="2" customFormat="1" ht="16.5" customHeight="1">
      <c r="A149" s="37"/>
      <c r="B149" s="38"/>
      <c r="C149" s="234" t="s">
        <v>287</v>
      </c>
      <c r="D149" s="234" t="s">
        <v>160</v>
      </c>
      <c r="E149" s="235" t="s">
        <v>1408</v>
      </c>
      <c r="F149" s="236" t="s">
        <v>1409</v>
      </c>
      <c r="G149" s="237" t="s">
        <v>1038</v>
      </c>
      <c r="H149" s="238">
        <v>2</v>
      </c>
      <c r="I149" s="239"/>
      <c r="J149" s="240">
        <f>ROUND(I149*H149,2)</f>
        <v>0</v>
      </c>
      <c r="K149" s="236" t="s">
        <v>1</v>
      </c>
      <c r="L149" s="43"/>
      <c r="M149" s="241" t="s">
        <v>1</v>
      </c>
      <c r="N149" s="242" t="s">
        <v>42</v>
      </c>
      <c r="O149" s="90"/>
      <c r="P149" s="243">
        <f>O149*H149</f>
        <v>0</v>
      </c>
      <c r="Q149" s="243">
        <v>0</v>
      </c>
      <c r="R149" s="243">
        <f>Q149*H149</f>
        <v>0</v>
      </c>
      <c r="S149" s="243">
        <v>0</v>
      </c>
      <c r="T149" s="24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45" t="s">
        <v>165</v>
      </c>
      <c r="AT149" s="245" t="s">
        <v>160</v>
      </c>
      <c r="AU149" s="245" t="s">
        <v>87</v>
      </c>
      <c r="AY149" s="16" t="s">
        <v>158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16" t="s">
        <v>85</v>
      </c>
      <c r="BK149" s="246">
        <f>ROUND(I149*H149,2)</f>
        <v>0</v>
      </c>
      <c r="BL149" s="16" t="s">
        <v>165</v>
      </c>
      <c r="BM149" s="245" t="s">
        <v>422</v>
      </c>
    </row>
    <row r="150" s="2" customFormat="1" ht="16.5" customHeight="1">
      <c r="A150" s="37"/>
      <c r="B150" s="38"/>
      <c r="C150" s="234" t="s">
        <v>291</v>
      </c>
      <c r="D150" s="234" t="s">
        <v>160</v>
      </c>
      <c r="E150" s="235" t="s">
        <v>1410</v>
      </c>
      <c r="F150" s="236" t="s">
        <v>1411</v>
      </c>
      <c r="G150" s="237" t="s">
        <v>1038</v>
      </c>
      <c r="H150" s="238">
        <v>6</v>
      </c>
      <c r="I150" s="239"/>
      <c r="J150" s="240">
        <f>ROUND(I150*H150,2)</f>
        <v>0</v>
      </c>
      <c r="K150" s="236" t="s">
        <v>1</v>
      </c>
      <c r="L150" s="43"/>
      <c r="M150" s="241" t="s">
        <v>1</v>
      </c>
      <c r="N150" s="242" t="s">
        <v>42</v>
      </c>
      <c r="O150" s="90"/>
      <c r="P150" s="243">
        <f>O150*H150</f>
        <v>0</v>
      </c>
      <c r="Q150" s="243">
        <v>0</v>
      </c>
      <c r="R150" s="243">
        <f>Q150*H150</f>
        <v>0</v>
      </c>
      <c r="S150" s="243">
        <v>0</v>
      </c>
      <c r="T150" s="244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45" t="s">
        <v>165</v>
      </c>
      <c r="AT150" s="245" t="s">
        <v>160</v>
      </c>
      <c r="AU150" s="245" t="s">
        <v>87</v>
      </c>
      <c r="AY150" s="16" t="s">
        <v>158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6" t="s">
        <v>85</v>
      </c>
      <c r="BK150" s="246">
        <f>ROUND(I150*H150,2)</f>
        <v>0</v>
      </c>
      <c r="BL150" s="16" t="s">
        <v>165</v>
      </c>
      <c r="BM150" s="245" t="s">
        <v>431</v>
      </c>
    </row>
    <row r="151" s="2" customFormat="1" ht="16.5" customHeight="1">
      <c r="A151" s="37"/>
      <c r="B151" s="38"/>
      <c r="C151" s="234" t="s">
        <v>297</v>
      </c>
      <c r="D151" s="234" t="s">
        <v>160</v>
      </c>
      <c r="E151" s="235" t="s">
        <v>1412</v>
      </c>
      <c r="F151" s="236" t="s">
        <v>1413</v>
      </c>
      <c r="G151" s="237" t="s">
        <v>185</v>
      </c>
      <c r="H151" s="238">
        <v>120</v>
      </c>
      <c r="I151" s="239"/>
      <c r="J151" s="240">
        <f>ROUND(I151*H151,2)</f>
        <v>0</v>
      </c>
      <c r="K151" s="236" t="s">
        <v>1</v>
      </c>
      <c r="L151" s="43"/>
      <c r="M151" s="241" t="s">
        <v>1</v>
      </c>
      <c r="N151" s="242" t="s">
        <v>42</v>
      </c>
      <c r="O151" s="90"/>
      <c r="P151" s="243">
        <f>O151*H151</f>
        <v>0</v>
      </c>
      <c r="Q151" s="243">
        <v>0</v>
      </c>
      <c r="R151" s="243">
        <f>Q151*H151</f>
        <v>0</v>
      </c>
      <c r="S151" s="243">
        <v>0</v>
      </c>
      <c r="T151" s="24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45" t="s">
        <v>165</v>
      </c>
      <c r="AT151" s="245" t="s">
        <v>160</v>
      </c>
      <c r="AU151" s="245" t="s">
        <v>87</v>
      </c>
      <c r="AY151" s="16" t="s">
        <v>158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16" t="s">
        <v>85</v>
      </c>
      <c r="BK151" s="246">
        <f>ROUND(I151*H151,2)</f>
        <v>0</v>
      </c>
      <c r="BL151" s="16" t="s">
        <v>165</v>
      </c>
      <c r="BM151" s="245" t="s">
        <v>440</v>
      </c>
    </row>
    <row r="152" s="2" customFormat="1" ht="16.5" customHeight="1">
      <c r="A152" s="37"/>
      <c r="B152" s="38"/>
      <c r="C152" s="234" t="s">
        <v>302</v>
      </c>
      <c r="D152" s="234" t="s">
        <v>160</v>
      </c>
      <c r="E152" s="235" t="s">
        <v>1414</v>
      </c>
      <c r="F152" s="236" t="s">
        <v>1415</v>
      </c>
      <c r="G152" s="237" t="s">
        <v>185</v>
      </c>
      <c r="H152" s="238">
        <v>410</v>
      </c>
      <c r="I152" s="239"/>
      <c r="J152" s="240">
        <f>ROUND(I152*H152,2)</f>
        <v>0</v>
      </c>
      <c r="K152" s="236" t="s">
        <v>1</v>
      </c>
      <c r="L152" s="43"/>
      <c r="M152" s="241" t="s">
        <v>1</v>
      </c>
      <c r="N152" s="242" t="s">
        <v>42</v>
      </c>
      <c r="O152" s="90"/>
      <c r="P152" s="243">
        <f>O152*H152</f>
        <v>0</v>
      </c>
      <c r="Q152" s="243">
        <v>0</v>
      </c>
      <c r="R152" s="243">
        <f>Q152*H152</f>
        <v>0</v>
      </c>
      <c r="S152" s="243">
        <v>0</v>
      </c>
      <c r="T152" s="244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45" t="s">
        <v>165</v>
      </c>
      <c r="AT152" s="245" t="s">
        <v>160</v>
      </c>
      <c r="AU152" s="245" t="s">
        <v>87</v>
      </c>
      <c r="AY152" s="16" t="s">
        <v>158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6" t="s">
        <v>85</v>
      </c>
      <c r="BK152" s="246">
        <f>ROUND(I152*H152,2)</f>
        <v>0</v>
      </c>
      <c r="BL152" s="16" t="s">
        <v>165</v>
      </c>
      <c r="BM152" s="245" t="s">
        <v>450</v>
      </c>
    </row>
    <row r="153" s="2" customFormat="1" ht="16.5" customHeight="1">
      <c r="A153" s="37"/>
      <c r="B153" s="38"/>
      <c r="C153" s="234" t="s">
        <v>306</v>
      </c>
      <c r="D153" s="234" t="s">
        <v>160</v>
      </c>
      <c r="E153" s="235" t="s">
        <v>1416</v>
      </c>
      <c r="F153" s="236" t="s">
        <v>1417</v>
      </c>
      <c r="G153" s="237" t="s">
        <v>185</v>
      </c>
      <c r="H153" s="238">
        <v>220</v>
      </c>
      <c r="I153" s="239"/>
      <c r="J153" s="240">
        <f>ROUND(I153*H153,2)</f>
        <v>0</v>
      </c>
      <c r="K153" s="236" t="s">
        <v>1</v>
      </c>
      <c r="L153" s="43"/>
      <c r="M153" s="241" t="s">
        <v>1</v>
      </c>
      <c r="N153" s="242" t="s">
        <v>42</v>
      </c>
      <c r="O153" s="90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45" t="s">
        <v>165</v>
      </c>
      <c r="AT153" s="245" t="s">
        <v>160</v>
      </c>
      <c r="AU153" s="245" t="s">
        <v>87</v>
      </c>
      <c r="AY153" s="16" t="s">
        <v>158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6" t="s">
        <v>85</v>
      </c>
      <c r="BK153" s="246">
        <f>ROUND(I153*H153,2)</f>
        <v>0</v>
      </c>
      <c r="BL153" s="16" t="s">
        <v>165</v>
      </c>
      <c r="BM153" s="245" t="s">
        <v>462</v>
      </c>
    </row>
    <row r="154" s="2" customFormat="1" ht="16.5" customHeight="1">
      <c r="A154" s="37"/>
      <c r="B154" s="38"/>
      <c r="C154" s="234" t="s">
        <v>313</v>
      </c>
      <c r="D154" s="234" t="s">
        <v>160</v>
      </c>
      <c r="E154" s="235" t="s">
        <v>1418</v>
      </c>
      <c r="F154" s="236" t="s">
        <v>1419</v>
      </c>
      <c r="G154" s="237" t="s">
        <v>185</v>
      </c>
      <c r="H154" s="238">
        <v>160</v>
      </c>
      <c r="I154" s="239"/>
      <c r="J154" s="240">
        <f>ROUND(I154*H154,2)</f>
        <v>0</v>
      </c>
      <c r="K154" s="236" t="s">
        <v>1</v>
      </c>
      <c r="L154" s="43"/>
      <c r="M154" s="241" t="s">
        <v>1</v>
      </c>
      <c r="N154" s="242" t="s">
        <v>42</v>
      </c>
      <c r="O154" s="90"/>
      <c r="P154" s="243">
        <f>O154*H154</f>
        <v>0</v>
      </c>
      <c r="Q154" s="243">
        <v>0</v>
      </c>
      <c r="R154" s="243">
        <f>Q154*H154</f>
        <v>0</v>
      </c>
      <c r="S154" s="243">
        <v>0</v>
      </c>
      <c r="T154" s="244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45" t="s">
        <v>165</v>
      </c>
      <c r="AT154" s="245" t="s">
        <v>160</v>
      </c>
      <c r="AU154" s="245" t="s">
        <v>87</v>
      </c>
      <c r="AY154" s="16" t="s">
        <v>158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16" t="s">
        <v>85</v>
      </c>
      <c r="BK154" s="246">
        <f>ROUND(I154*H154,2)</f>
        <v>0</v>
      </c>
      <c r="BL154" s="16" t="s">
        <v>165</v>
      </c>
      <c r="BM154" s="245" t="s">
        <v>472</v>
      </c>
    </row>
    <row r="155" s="2" customFormat="1" ht="16.5" customHeight="1">
      <c r="A155" s="37"/>
      <c r="B155" s="38"/>
      <c r="C155" s="234" t="s">
        <v>318</v>
      </c>
      <c r="D155" s="234" t="s">
        <v>160</v>
      </c>
      <c r="E155" s="235" t="s">
        <v>1420</v>
      </c>
      <c r="F155" s="236" t="s">
        <v>1421</v>
      </c>
      <c r="G155" s="237" t="s">
        <v>185</v>
      </c>
      <c r="H155" s="238">
        <v>120</v>
      </c>
      <c r="I155" s="239"/>
      <c r="J155" s="240">
        <f>ROUND(I155*H155,2)</f>
        <v>0</v>
      </c>
      <c r="K155" s="236" t="s">
        <v>1</v>
      </c>
      <c r="L155" s="43"/>
      <c r="M155" s="241" t="s">
        <v>1</v>
      </c>
      <c r="N155" s="242" t="s">
        <v>42</v>
      </c>
      <c r="O155" s="90"/>
      <c r="P155" s="243">
        <f>O155*H155</f>
        <v>0</v>
      </c>
      <c r="Q155" s="243">
        <v>0</v>
      </c>
      <c r="R155" s="243">
        <f>Q155*H155</f>
        <v>0</v>
      </c>
      <c r="S155" s="243">
        <v>0</v>
      </c>
      <c r="T155" s="244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45" t="s">
        <v>165</v>
      </c>
      <c r="AT155" s="245" t="s">
        <v>160</v>
      </c>
      <c r="AU155" s="245" t="s">
        <v>87</v>
      </c>
      <c r="AY155" s="16" t="s">
        <v>158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16" t="s">
        <v>85</v>
      </c>
      <c r="BK155" s="246">
        <f>ROUND(I155*H155,2)</f>
        <v>0</v>
      </c>
      <c r="BL155" s="16" t="s">
        <v>165</v>
      </c>
      <c r="BM155" s="245" t="s">
        <v>484</v>
      </c>
    </row>
    <row r="156" s="2" customFormat="1" ht="16.5" customHeight="1">
      <c r="A156" s="37"/>
      <c r="B156" s="38"/>
      <c r="C156" s="234" t="s">
        <v>323</v>
      </c>
      <c r="D156" s="234" t="s">
        <v>160</v>
      </c>
      <c r="E156" s="235" t="s">
        <v>1422</v>
      </c>
      <c r="F156" s="236" t="s">
        <v>1423</v>
      </c>
      <c r="G156" s="237" t="s">
        <v>185</v>
      </c>
      <c r="H156" s="238">
        <v>110</v>
      </c>
      <c r="I156" s="239"/>
      <c r="J156" s="240">
        <f>ROUND(I156*H156,2)</f>
        <v>0</v>
      </c>
      <c r="K156" s="236" t="s">
        <v>1</v>
      </c>
      <c r="L156" s="43"/>
      <c r="M156" s="241" t="s">
        <v>1</v>
      </c>
      <c r="N156" s="242" t="s">
        <v>42</v>
      </c>
      <c r="O156" s="90"/>
      <c r="P156" s="243">
        <f>O156*H156</f>
        <v>0</v>
      </c>
      <c r="Q156" s="243">
        <v>0</v>
      </c>
      <c r="R156" s="243">
        <f>Q156*H156</f>
        <v>0</v>
      </c>
      <c r="S156" s="243">
        <v>0</v>
      </c>
      <c r="T156" s="244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45" t="s">
        <v>165</v>
      </c>
      <c r="AT156" s="245" t="s">
        <v>160</v>
      </c>
      <c r="AU156" s="245" t="s">
        <v>87</v>
      </c>
      <c r="AY156" s="16" t="s">
        <v>158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6" t="s">
        <v>85</v>
      </c>
      <c r="BK156" s="246">
        <f>ROUND(I156*H156,2)</f>
        <v>0</v>
      </c>
      <c r="BL156" s="16" t="s">
        <v>165</v>
      </c>
      <c r="BM156" s="245" t="s">
        <v>495</v>
      </c>
    </row>
    <row r="157" s="2" customFormat="1" ht="16.5" customHeight="1">
      <c r="A157" s="37"/>
      <c r="B157" s="38"/>
      <c r="C157" s="234" t="s">
        <v>328</v>
      </c>
      <c r="D157" s="234" t="s">
        <v>160</v>
      </c>
      <c r="E157" s="235" t="s">
        <v>1424</v>
      </c>
      <c r="F157" s="236" t="s">
        <v>1425</v>
      </c>
      <c r="G157" s="237" t="s">
        <v>185</v>
      </c>
      <c r="H157" s="238">
        <v>110</v>
      </c>
      <c r="I157" s="239"/>
      <c r="J157" s="240">
        <f>ROUND(I157*H157,2)</f>
        <v>0</v>
      </c>
      <c r="K157" s="236" t="s">
        <v>1</v>
      </c>
      <c r="L157" s="43"/>
      <c r="M157" s="241" t="s">
        <v>1</v>
      </c>
      <c r="N157" s="242" t="s">
        <v>42</v>
      </c>
      <c r="O157" s="90"/>
      <c r="P157" s="243">
        <f>O157*H157</f>
        <v>0</v>
      </c>
      <c r="Q157" s="243">
        <v>0</v>
      </c>
      <c r="R157" s="243">
        <f>Q157*H157</f>
        <v>0</v>
      </c>
      <c r="S157" s="243">
        <v>0</v>
      </c>
      <c r="T157" s="244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45" t="s">
        <v>165</v>
      </c>
      <c r="AT157" s="245" t="s">
        <v>160</v>
      </c>
      <c r="AU157" s="245" t="s">
        <v>87</v>
      </c>
      <c r="AY157" s="16" t="s">
        <v>158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16" t="s">
        <v>85</v>
      </c>
      <c r="BK157" s="246">
        <f>ROUND(I157*H157,2)</f>
        <v>0</v>
      </c>
      <c r="BL157" s="16" t="s">
        <v>165</v>
      </c>
      <c r="BM157" s="245" t="s">
        <v>504</v>
      </c>
    </row>
    <row r="158" s="2" customFormat="1" ht="16.5" customHeight="1">
      <c r="A158" s="37"/>
      <c r="B158" s="38"/>
      <c r="C158" s="234" t="s">
        <v>333</v>
      </c>
      <c r="D158" s="234" t="s">
        <v>160</v>
      </c>
      <c r="E158" s="235" t="s">
        <v>1426</v>
      </c>
      <c r="F158" s="236" t="s">
        <v>1427</v>
      </c>
      <c r="G158" s="237" t="s">
        <v>185</v>
      </c>
      <c r="H158" s="238">
        <v>1720</v>
      </c>
      <c r="I158" s="239"/>
      <c r="J158" s="240">
        <f>ROUND(I158*H158,2)</f>
        <v>0</v>
      </c>
      <c r="K158" s="236" t="s">
        <v>1</v>
      </c>
      <c r="L158" s="43"/>
      <c r="M158" s="241" t="s">
        <v>1</v>
      </c>
      <c r="N158" s="242" t="s">
        <v>42</v>
      </c>
      <c r="O158" s="90"/>
      <c r="P158" s="243">
        <f>O158*H158</f>
        <v>0</v>
      </c>
      <c r="Q158" s="243">
        <v>0</v>
      </c>
      <c r="R158" s="243">
        <f>Q158*H158</f>
        <v>0</v>
      </c>
      <c r="S158" s="243">
        <v>0</v>
      </c>
      <c r="T158" s="244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45" t="s">
        <v>165</v>
      </c>
      <c r="AT158" s="245" t="s">
        <v>160</v>
      </c>
      <c r="AU158" s="245" t="s">
        <v>87</v>
      </c>
      <c r="AY158" s="16" t="s">
        <v>158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16" t="s">
        <v>85</v>
      </c>
      <c r="BK158" s="246">
        <f>ROUND(I158*H158,2)</f>
        <v>0</v>
      </c>
      <c r="BL158" s="16" t="s">
        <v>165</v>
      </c>
      <c r="BM158" s="245" t="s">
        <v>513</v>
      </c>
    </row>
    <row r="159" s="2" customFormat="1" ht="16.5" customHeight="1">
      <c r="A159" s="37"/>
      <c r="B159" s="38"/>
      <c r="C159" s="234" t="s">
        <v>337</v>
      </c>
      <c r="D159" s="234" t="s">
        <v>160</v>
      </c>
      <c r="E159" s="235" t="s">
        <v>1428</v>
      </c>
      <c r="F159" s="236" t="s">
        <v>1429</v>
      </c>
      <c r="G159" s="237" t="s">
        <v>185</v>
      </c>
      <c r="H159" s="238">
        <v>1130</v>
      </c>
      <c r="I159" s="239"/>
      <c r="J159" s="240">
        <f>ROUND(I159*H159,2)</f>
        <v>0</v>
      </c>
      <c r="K159" s="236" t="s">
        <v>1</v>
      </c>
      <c r="L159" s="43"/>
      <c r="M159" s="241" t="s">
        <v>1</v>
      </c>
      <c r="N159" s="242" t="s">
        <v>42</v>
      </c>
      <c r="O159" s="90"/>
      <c r="P159" s="243">
        <f>O159*H159</f>
        <v>0</v>
      </c>
      <c r="Q159" s="243">
        <v>0</v>
      </c>
      <c r="R159" s="243">
        <f>Q159*H159</f>
        <v>0</v>
      </c>
      <c r="S159" s="243">
        <v>0</v>
      </c>
      <c r="T159" s="244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45" t="s">
        <v>165</v>
      </c>
      <c r="AT159" s="245" t="s">
        <v>160</v>
      </c>
      <c r="AU159" s="245" t="s">
        <v>87</v>
      </c>
      <c r="AY159" s="16" t="s">
        <v>158</v>
      </c>
      <c r="BE159" s="246">
        <f>IF(N159="základní",J159,0)</f>
        <v>0</v>
      </c>
      <c r="BF159" s="246">
        <f>IF(N159="snížená",J159,0)</f>
        <v>0</v>
      </c>
      <c r="BG159" s="246">
        <f>IF(N159="zákl. přenesená",J159,0)</f>
        <v>0</v>
      </c>
      <c r="BH159" s="246">
        <f>IF(N159="sníž. přenesená",J159,0)</f>
        <v>0</v>
      </c>
      <c r="BI159" s="246">
        <f>IF(N159="nulová",J159,0)</f>
        <v>0</v>
      </c>
      <c r="BJ159" s="16" t="s">
        <v>85</v>
      </c>
      <c r="BK159" s="246">
        <f>ROUND(I159*H159,2)</f>
        <v>0</v>
      </c>
      <c r="BL159" s="16" t="s">
        <v>165</v>
      </c>
      <c r="BM159" s="245" t="s">
        <v>523</v>
      </c>
    </row>
    <row r="160" s="2" customFormat="1" ht="16.5" customHeight="1">
      <c r="A160" s="37"/>
      <c r="B160" s="38"/>
      <c r="C160" s="234" t="s">
        <v>342</v>
      </c>
      <c r="D160" s="234" t="s">
        <v>160</v>
      </c>
      <c r="E160" s="235" t="s">
        <v>1430</v>
      </c>
      <c r="F160" s="236" t="s">
        <v>1431</v>
      </c>
      <c r="G160" s="237" t="s">
        <v>185</v>
      </c>
      <c r="H160" s="238">
        <v>700</v>
      </c>
      <c r="I160" s="239"/>
      <c r="J160" s="240">
        <f>ROUND(I160*H160,2)</f>
        <v>0</v>
      </c>
      <c r="K160" s="236" t="s">
        <v>1</v>
      </c>
      <c r="L160" s="43"/>
      <c r="M160" s="241" t="s">
        <v>1</v>
      </c>
      <c r="N160" s="242" t="s">
        <v>42</v>
      </c>
      <c r="O160" s="90"/>
      <c r="P160" s="243">
        <f>O160*H160</f>
        <v>0</v>
      </c>
      <c r="Q160" s="243">
        <v>0</v>
      </c>
      <c r="R160" s="243">
        <f>Q160*H160</f>
        <v>0</v>
      </c>
      <c r="S160" s="243">
        <v>0</v>
      </c>
      <c r="T160" s="244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45" t="s">
        <v>165</v>
      </c>
      <c r="AT160" s="245" t="s">
        <v>160</v>
      </c>
      <c r="AU160" s="245" t="s">
        <v>87</v>
      </c>
      <c r="AY160" s="16" t="s">
        <v>158</v>
      </c>
      <c r="BE160" s="246">
        <f>IF(N160="základní",J160,0)</f>
        <v>0</v>
      </c>
      <c r="BF160" s="246">
        <f>IF(N160="snížená",J160,0)</f>
        <v>0</v>
      </c>
      <c r="BG160" s="246">
        <f>IF(N160="zákl. přenesená",J160,0)</f>
        <v>0</v>
      </c>
      <c r="BH160" s="246">
        <f>IF(N160="sníž. přenesená",J160,0)</f>
        <v>0</v>
      </c>
      <c r="BI160" s="246">
        <f>IF(N160="nulová",J160,0)</f>
        <v>0</v>
      </c>
      <c r="BJ160" s="16" t="s">
        <v>85</v>
      </c>
      <c r="BK160" s="246">
        <f>ROUND(I160*H160,2)</f>
        <v>0</v>
      </c>
      <c r="BL160" s="16" t="s">
        <v>165</v>
      </c>
      <c r="BM160" s="245" t="s">
        <v>533</v>
      </c>
    </row>
    <row r="161" s="2" customFormat="1" ht="16.5" customHeight="1">
      <c r="A161" s="37"/>
      <c r="B161" s="38"/>
      <c r="C161" s="234" t="s">
        <v>347</v>
      </c>
      <c r="D161" s="234" t="s">
        <v>160</v>
      </c>
      <c r="E161" s="235" t="s">
        <v>1432</v>
      </c>
      <c r="F161" s="236" t="s">
        <v>1433</v>
      </c>
      <c r="G161" s="237" t="s">
        <v>185</v>
      </c>
      <c r="H161" s="238">
        <v>410</v>
      </c>
      <c r="I161" s="239"/>
      <c r="J161" s="240">
        <f>ROUND(I161*H161,2)</f>
        <v>0</v>
      </c>
      <c r="K161" s="236" t="s">
        <v>1</v>
      </c>
      <c r="L161" s="43"/>
      <c r="M161" s="241" t="s">
        <v>1</v>
      </c>
      <c r="N161" s="242" t="s">
        <v>42</v>
      </c>
      <c r="O161" s="90"/>
      <c r="P161" s="243">
        <f>O161*H161</f>
        <v>0</v>
      </c>
      <c r="Q161" s="243">
        <v>0</v>
      </c>
      <c r="R161" s="243">
        <f>Q161*H161</f>
        <v>0</v>
      </c>
      <c r="S161" s="243">
        <v>0</v>
      </c>
      <c r="T161" s="244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45" t="s">
        <v>165</v>
      </c>
      <c r="AT161" s="245" t="s">
        <v>160</v>
      </c>
      <c r="AU161" s="245" t="s">
        <v>87</v>
      </c>
      <c r="AY161" s="16" t="s">
        <v>158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16" t="s">
        <v>85</v>
      </c>
      <c r="BK161" s="246">
        <f>ROUND(I161*H161,2)</f>
        <v>0</v>
      </c>
      <c r="BL161" s="16" t="s">
        <v>165</v>
      </c>
      <c r="BM161" s="245" t="s">
        <v>541</v>
      </c>
    </row>
    <row r="162" s="2" customFormat="1" ht="16.5" customHeight="1">
      <c r="A162" s="37"/>
      <c r="B162" s="38"/>
      <c r="C162" s="234" t="s">
        <v>353</v>
      </c>
      <c r="D162" s="234" t="s">
        <v>160</v>
      </c>
      <c r="E162" s="235" t="s">
        <v>1434</v>
      </c>
      <c r="F162" s="236" t="s">
        <v>1435</v>
      </c>
      <c r="G162" s="237" t="s">
        <v>1038</v>
      </c>
      <c r="H162" s="238">
        <v>140</v>
      </c>
      <c r="I162" s="239"/>
      <c r="J162" s="240">
        <f>ROUND(I162*H162,2)</f>
        <v>0</v>
      </c>
      <c r="K162" s="236" t="s">
        <v>1</v>
      </c>
      <c r="L162" s="43"/>
      <c r="M162" s="241" t="s">
        <v>1</v>
      </c>
      <c r="N162" s="242" t="s">
        <v>42</v>
      </c>
      <c r="O162" s="90"/>
      <c r="P162" s="243">
        <f>O162*H162</f>
        <v>0</v>
      </c>
      <c r="Q162" s="243">
        <v>0</v>
      </c>
      <c r="R162" s="243">
        <f>Q162*H162</f>
        <v>0</v>
      </c>
      <c r="S162" s="243">
        <v>0</v>
      </c>
      <c r="T162" s="244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45" t="s">
        <v>165</v>
      </c>
      <c r="AT162" s="245" t="s">
        <v>160</v>
      </c>
      <c r="AU162" s="245" t="s">
        <v>87</v>
      </c>
      <c r="AY162" s="16" t="s">
        <v>158</v>
      </c>
      <c r="BE162" s="246">
        <f>IF(N162="základní",J162,0)</f>
        <v>0</v>
      </c>
      <c r="BF162" s="246">
        <f>IF(N162="snížená",J162,0)</f>
        <v>0</v>
      </c>
      <c r="BG162" s="246">
        <f>IF(N162="zákl. přenesená",J162,0)</f>
        <v>0</v>
      </c>
      <c r="BH162" s="246">
        <f>IF(N162="sníž. přenesená",J162,0)</f>
        <v>0</v>
      </c>
      <c r="BI162" s="246">
        <f>IF(N162="nulová",J162,0)</f>
        <v>0</v>
      </c>
      <c r="BJ162" s="16" t="s">
        <v>85</v>
      </c>
      <c r="BK162" s="246">
        <f>ROUND(I162*H162,2)</f>
        <v>0</v>
      </c>
      <c r="BL162" s="16" t="s">
        <v>165</v>
      </c>
      <c r="BM162" s="245" t="s">
        <v>552</v>
      </c>
    </row>
    <row r="163" s="2" customFormat="1" ht="16.5" customHeight="1">
      <c r="A163" s="37"/>
      <c r="B163" s="38"/>
      <c r="C163" s="234" t="s">
        <v>358</v>
      </c>
      <c r="D163" s="234" t="s">
        <v>160</v>
      </c>
      <c r="E163" s="235" t="s">
        <v>1436</v>
      </c>
      <c r="F163" s="236" t="s">
        <v>1437</v>
      </c>
      <c r="G163" s="237" t="s">
        <v>1038</v>
      </c>
      <c r="H163" s="238">
        <v>1</v>
      </c>
      <c r="I163" s="239"/>
      <c r="J163" s="240">
        <f>ROUND(I163*H163,2)</f>
        <v>0</v>
      </c>
      <c r="K163" s="236" t="s">
        <v>1</v>
      </c>
      <c r="L163" s="43"/>
      <c r="M163" s="241" t="s">
        <v>1</v>
      </c>
      <c r="N163" s="242" t="s">
        <v>42</v>
      </c>
      <c r="O163" s="90"/>
      <c r="P163" s="243">
        <f>O163*H163</f>
        <v>0</v>
      </c>
      <c r="Q163" s="243">
        <v>0</v>
      </c>
      <c r="R163" s="243">
        <f>Q163*H163</f>
        <v>0</v>
      </c>
      <c r="S163" s="243">
        <v>0</v>
      </c>
      <c r="T163" s="244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45" t="s">
        <v>165</v>
      </c>
      <c r="AT163" s="245" t="s">
        <v>160</v>
      </c>
      <c r="AU163" s="245" t="s">
        <v>87</v>
      </c>
      <c r="AY163" s="16" t="s">
        <v>158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16" t="s">
        <v>85</v>
      </c>
      <c r="BK163" s="246">
        <f>ROUND(I163*H163,2)</f>
        <v>0</v>
      </c>
      <c r="BL163" s="16" t="s">
        <v>165</v>
      </c>
      <c r="BM163" s="245" t="s">
        <v>562</v>
      </c>
    </row>
    <row r="164" s="2" customFormat="1" ht="16.5" customHeight="1">
      <c r="A164" s="37"/>
      <c r="B164" s="38"/>
      <c r="C164" s="234" t="s">
        <v>362</v>
      </c>
      <c r="D164" s="234" t="s">
        <v>160</v>
      </c>
      <c r="E164" s="235" t="s">
        <v>1438</v>
      </c>
      <c r="F164" s="236" t="s">
        <v>1439</v>
      </c>
      <c r="G164" s="237" t="s">
        <v>1038</v>
      </c>
      <c r="H164" s="238">
        <v>220</v>
      </c>
      <c r="I164" s="239"/>
      <c r="J164" s="240">
        <f>ROUND(I164*H164,2)</f>
        <v>0</v>
      </c>
      <c r="K164" s="236" t="s">
        <v>1</v>
      </c>
      <c r="L164" s="43"/>
      <c r="M164" s="241" t="s">
        <v>1</v>
      </c>
      <c r="N164" s="242" t="s">
        <v>42</v>
      </c>
      <c r="O164" s="90"/>
      <c r="P164" s="243">
        <f>O164*H164</f>
        <v>0</v>
      </c>
      <c r="Q164" s="243">
        <v>0</v>
      </c>
      <c r="R164" s="243">
        <f>Q164*H164</f>
        <v>0</v>
      </c>
      <c r="S164" s="243">
        <v>0</v>
      </c>
      <c r="T164" s="244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45" t="s">
        <v>165</v>
      </c>
      <c r="AT164" s="245" t="s">
        <v>160</v>
      </c>
      <c r="AU164" s="245" t="s">
        <v>87</v>
      </c>
      <c r="AY164" s="16" t="s">
        <v>158</v>
      </c>
      <c r="BE164" s="246">
        <f>IF(N164="základní",J164,0)</f>
        <v>0</v>
      </c>
      <c r="BF164" s="246">
        <f>IF(N164="snížená",J164,0)</f>
        <v>0</v>
      </c>
      <c r="BG164" s="246">
        <f>IF(N164="zákl. přenesená",J164,0)</f>
        <v>0</v>
      </c>
      <c r="BH164" s="246">
        <f>IF(N164="sníž. přenesená",J164,0)</f>
        <v>0</v>
      </c>
      <c r="BI164" s="246">
        <f>IF(N164="nulová",J164,0)</f>
        <v>0</v>
      </c>
      <c r="BJ164" s="16" t="s">
        <v>85</v>
      </c>
      <c r="BK164" s="246">
        <f>ROUND(I164*H164,2)</f>
        <v>0</v>
      </c>
      <c r="BL164" s="16" t="s">
        <v>165</v>
      </c>
      <c r="BM164" s="245" t="s">
        <v>574</v>
      </c>
    </row>
    <row r="165" s="2" customFormat="1" ht="16.5" customHeight="1">
      <c r="A165" s="37"/>
      <c r="B165" s="38"/>
      <c r="C165" s="234" t="s">
        <v>367</v>
      </c>
      <c r="D165" s="234" t="s">
        <v>160</v>
      </c>
      <c r="E165" s="235" t="s">
        <v>1440</v>
      </c>
      <c r="F165" s="236" t="s">
        <v>1441</v>
      </c>
      <c r="G165" s="237" t="s">
        <v>1038</v>
      </c>
      <c r="H165" s="238">
        <v>34</v>
      </c>
      <c r="I165" s="239"/>
      <c r="J165" s="240">
        <f>ROUND(I165*H165,2)</f>
        <v>0</v>
      </c>
      <c r="K165" s="236" t="s">
        <v>1</v>
      </c>
      <c r="L165" s="43"/>
      <c r="M165" s="241" t="s">
        <v>1</v>
      </c>
      <c r="N165" s="242" t="s">
        <v>42</v>
      </c>
      <c r="O165" s="90"/>
      <c r="P165" s="243">
        <f>O165*H165</f>
        <v>0</v>
      </c>
      <c r="Q165" s="243">
        <v>0</v>
      </c>
      <c r="R165" s="243">
        <f>Q165*H165</f>
        <v>0</v>
      </c>
      <c r="S165" s="243">
        <v>0</v>
      </c>
      <c r="T165" s="244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45" t="s">
        <v>165</v>
      </c>
      <c r="AT165" s="245" t="s">
        <v>160</v>
      </c>
      <c r="AU165" s="245" t="s">
        <v>87</v>
      </c>
      <c r="AY165" s="16" t="s">
        <v>158</v>
      </c>
      <c r="BE165" s="246">
        <f>IF(N165="základní",J165,0)</f>
        <v>0</v>
      </c>
      <c r="BF165" s="246">
        <f>IF(N165="snížená",J165,0)</f>
        <v>0</v>
      </c>
      <c r="BG165" s="246">
        <f>IF(N165="zákl. přenesená",J165,0)</f>
        <v>0</v>
      </c>
      <c r="BH165" s="246">
        <f>IF(N165="sníž. přenesená",J165,0)</f>
        <v>0</v>
      </c>
      <c r="BI165" s="246">
        <f>IF(N165="nulová",J165,0)</f>
        <v>0</v>
      </c>
      <c r="BJ165" s="16" t="s">
        <v>85</v>
      </c>
      <c r="BK165" s="246">
        <f>ROUND(I165*H165,2)</f>
        <v>0</v>
      </c>
      <c r="BL165" s="16" t="s">
        <v>165</v>
      </c>
      <c r="BM165" s="245" t="s">
        <v>584</v>
      </c>
    </row>
    <row r="166" s="2" customFormat="1" ht="16.5" customHeight="1">
      <c r="A166" s="37"/>
      <c r="B166" s="38"/>
      <c r="C166" s="234" t="s">
        <v>372</v>
      </c>
      <c r="D166" s="234" t="s">
        <v>160</v>
      </c>
      <c r="E166" s="235" t="s">
        <v>1442</v>
      </c>
      <c r="F166" s="236" t="s">
        <v>1443</v>
      </c>
      <c r="G166" s="237" t="s">
        <v>1038</v>
      </c>
      <c r="H166" s="238">
        <v>202</v>
      </c>
      <c r="I166" s="239"/>
      <c r="J166" s="240">
        <f>ROUND(I166*H166,2)</f>
        <v>0</v>
      </c>
      <c r="K166" s="236" t="s">
        <v>1</v>
      </c>
      <c r="L166" s="43"/>
      <c r="M166" s="241" t="s">
        <v>1</v>
      </c>
      <c r="N166" s="242" t="s">
        <v>42</v>
      </c>
      <c r="O166" s="90"/>
      <c r="P166" s="243">
        <f>O166*H166</f>
        <v>0</v>
      </c>
      <c r="Q166" s="243">
        <v>0</v>
      </c>
      <c r="R166" s="243">
        <f>Q166*H166</f>
        <v>0</v>
      </c>
      <c r="S166" s="243">
        <v>0</v>
      </c>
      <c r="T166" s="244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45" t="s">
        <v>165</v>
      </c>
      <c r="AT166" s="245" t="s">
        <v>160</v>
      </c>
      <c r="AU166" s="245" t="s">
        <v>87</v>
      </c>
      <c r="AY166" s="16" t="s">
        <v>158</v>
      </c>
      <c r="BE166" s="246">
        <f>IF(N166="základní",J166,0)</f>
        <v>0</v>
      </c>
      <c r="BF166" s="246">
        <f>IF(N166="snížená",J166,0)</f>
        <v>0</v>
      </c>
      <c r="BG166" s="246">
        <f>IF(N166="zákl. přenesená",J166,0)</f>
        <v>0</v>
      </c>
      <c r="BH166" s="246">
        <f>IF(N166="sníž. přenesená",J166,0)</f>
        <v>0</v>
      </c>
      <c r="BI166" s="246">
        <f>IF(N166="nulová",J166,0)</f>
        <v>0</v>
      </c>
      <c r="BJ166" s="16" t="s">
        <v>85</v>
      </c>
      <c r="BK166" s="246">
        <f>ROUND(I166*H166,2)</f>
        <v>0</v>
      </c>
      <c r="BL166" s="16" t="s">
        <v>165</v>
      </c>
      <c r="BM166" s="245" t="s">
        <v>593</v>
      </c>
    </row>
    <row r="167" s="2" customFormat="1" ht="16.5" customHeight="1">
      <c r="A167" s="37"/>
      <c r="B167" s="38"/>
      <c r="C167" s="234" t="s">
        <v>377</v>
      </c>
      <c r="D167" s="234" t="s">
        <v>160</v>
      </c>
      <c r="E167" s="235" t="s">
        <v>1444</v>
      </c>
      <c r="F167" s="236" t="s">
        <v>1445</v>
      </c>
      <c r="G167" s="237" t="s">
        <v>1038</v>
      </c>
      <c r="H167" s="238">
        <v>21</v>
      </c>
      <c r="I167" s="239"/>
      <c r="J167" s="240">
        <f>ROUND(I167*H167,2)</f>
        <v>0</v>
      </c>
      <c r="K167" s="236" t="s">
        <v>1</v>
      </c>
      <c r="L167" s="43"/>
      <c r="M167" s="241" t="s">
        <v>1</v>
      </c>
      <c r="N167" s="242" t="s">
        <v>42</v>
      </c>
      <c r="O167" s="90"/>
      <c r="P167" s="243">
        <f>O167*H167</f>
        <v>0</v>
      </c>
      <c r="Q167" s="243">
        <v>0</v>
      </c>
      <c r="R167" s="243">
        <f>Q167*H167</f>
        <v>0</v>
      </c>
      <c r="S167" s="243">
        <v>0</v>
      </c>
      <c r="T167" s="244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45" t="s">
        <v>165</v>
      </c>
      <c r="AT167" s="245" t="s">
        <v>160</v>
      </c>
      <c r="AU167" s="245" t="s">
        <v>87</v>
      </c>
      <c r="AY167" s="16" t="s">
        <v>158</v>
      </c>
      <c r="BE167" s="246">
        <f>IF(N167="základní",J167,0)</f>
        <v>0</v>
      </c>
      <c r="BF167" s="246">
        <f>IF(N167="snížená",J167,0)</f>
        <v>0</v>
      </c>
      <c r="BG167" s="246">
        <f>IF(N167="zákl. přenesená",J167,0)</f>
        <v>0</v>
      </c>
      <c r="BH167" s="246">
        <f>IF(N167="sníž. přenesená",J167,0)</f>
        <v>0</v>
      </c>
      <c r="BI167" s="246">
        <f>IF(N167="nulová",J167,0)</f>
        <v>0</v>
      </c>
      <c r="BJ167" s="16" t="s">
        <v>85</v>
      </c>
      <c r="BK167" s="246">
        <f>ROUND(I167*H167,2)</f>
        <v>0</v>
      </c>
      <c r="BL167" s="16" t="s">
        <v>165</v>
      </c>
      <c r="BM167" s="245" t="s">
        <v>602</v>
      </c>
    </row>
    <row r="168" s="2" customFormat="1" ht="16.5" customHeight="1">
      <c r="A168" s="37"/>
      <c r="B168" s="38"/>
      <c r="C168" s="234" t="s">
        <v>383</v>
      </c>
      <c r="D168" s="234" t="s">
        <v>160</v>
      </c>
      <c r="E168" s="235" t="s">
        <v>1446</v>
      </c>
      <c r="F168" s="236" t="s">
        <v>1447</v>
      </c>
      <c r="G168" s="237" t="s">
        <v>1038</v>
      </c>
      <c r="H168" s="238">
        <v>195</v>
      </c>
      <c r="I168" s="239"/>
      <c r="J168" s="240">
        <f>ROUND(I168*H168,2)</f>
        <v>0</v>
      </c>
      <c r="K168" s="236" t="s">
        <v>1</v>
      </c>
      <c r="L168" s="43"/>
      <c r="M168" s="241" t="s">
        <v>1</v>
      </c>
      <c r="N168" s="242" t="s">
        <v>42</v>
      </c>
      <c r="O168" s="90"/>
      <c r="P168" s="243">
        <f>O168*H168</f>
        <v>0</v>
      </c>
      <c r="Q168" s="243">
        <v>0</v>
      </c>
      <c r="R168" s="243">
        <f>Q168*H168</f>
        <v>0</v>
      </c>
      <c r="S168" s="243">
        <v>0</v>
      </c>
      <c r="T168" s="244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45" t="s">
        <v>165</v>
      </c>
      <c r="AT168" s="245" t="s">
        <v>160</v>
      </c>
      <c r="AU168" s="245" t="s">
        <v>87</v>
      </c>
      <c r="AY168" s="16" t="s">
        <v>158</v>
      </c>
      <c r="BE168" s="246">
        <f>IF(N168="základní",J168,0)</f>
        <v>0</v>
      </c>
      <c r="BF168" s="246">
        <f>IF(N168="snížená",J168,0)</f>
        <v>0</v>
      </c>
      <c r="BG168" s="246">
        <f>IF(N168="zákl. přenesená",J168,0)</f>
        <v>0</v>
      </c>
      <c r="BH168" s="246">
        <f>IF(N168="sníž. přenesená",J168,0)</f>
        <v>0</v>
      </c>
      <c r="BI168" s="246">
        <f>IF(N168="nulová",J168,0)</f>
        <v>0</v>
      </c>
      <c r="BJ168" s="16" t="s">
        <v>85</v>
      </c>
      <c r="BK168" s="246">
        <f>ROUND(I168*H168,2)</f>
        <v>0</v>
      </c>
      <c r="BL168" s="16" t="s">
        <v>165</v>
      </c>
      <c r="BM168" s="245" t="s">
        <v>610</v>
      </c>
    </row>
    <row r="169" s="2" customFormat="1" ht="16.5" customHeight="1">
      <c r="A169" s="37"/>
      <c r="B169" s="38"/>
      <c r="C169" s="234" t="s">
        <v>388</v>
      </c>
      <c r="D169" s="234" t="s">
        <v>160</v>
      </c>
      <c r="E169" s="235" t="s">
        <v>1448</v>
      </c>
      <c r="F169" s="236" t="s">
        <v>1449</v>
      </c>
      <c r="G169" s="237" t="s">
        <v>1038</v>
      </c>
      <c r="H169" s="238">
        <v>110</v>
      </c>
      <c r="I169" s="239"/>
      <c r="J169" s="240">
        <f>ROUND(I169*H169,2)</f>
        <v>0</v>
      </c>
      <c r="K169" s="236" t="s">
        <v>1</v>
      </c>
      <c r="L169" s="43"/>
      <c r="M169" s="241" t="s">
        <v>1</v>
      </c>
      <c r="N169" s="242" t="s">
        <v>42</v>
      </c>
      <c r="O169" s="90"/>
      <c r="P169" s="243">
        <f>O169*H169</f>
        <v>0</v>
      </c>
      <c r="Q169" s="243">
        <v>0</v>
      </c>
      <c r="R169" s="243">
        <f>Q169*H169</f>
        <v>0</v>
      </c>
      <c r="S169" s="243">
        <v>0</v>
      </c>
      <c r="T169" s="244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45" t="s">
        <v>165</v>
      </c>
      <c r="AT169" s="245" t="s">
        <v>160</v>
      </c>
      <c r="AU169" s="245" t="s">
        <v>87</v>
      </c>
      <c r="AY169" s="16" t="s">
        <v>158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16" t="s">
        <v>85</v>
      </c>
      <c r="BK169" s="246">
        <f>ROUND(I169*H169,2)</f>
        <v>0</v>
      </c>
      <c r="BL169" s="16" t="s">
        <v>165</v>
      </c>
      <c r="BM169" s="245" t="s">
        <v>618</v>
      </c>
    </row>
    <row r="170" s="2" customFormat="1" ht="16.5" customHeight="1">
      <c r="A170" s="37"/>
      <c r="B170" s="38"/>
      <c r="C170" s="234" t="s">
        <v>394</v>
      </c>
      <c r="D170" s="234" t="s">
        <v>160</v>
      </c>
      <c r="E170" s="235" t="s">
        <v>1450</v>
      </c>
      <c r="F170" s="236" t="s">
        <v>1451</v>
      </c>
      <c r="G170" s="237" t="s">
        <v>1038</v>
      </c>
      <c r="H170" s="238">
        <v>38</v>
      </c>
      <c r="I170" s="239"/>
      <c r="J170" s="240">
        <f>ROUND(I170*H170,2)</f>
        <v>0</v>
      </c>
      <c r="K170" s="236" t="s">
        <v>1</v>
      </c>
      <c r="L170" s="43"/>
      <c r="M170" s="241" t="s">
        <v>1</v>
      </c>
      <c r="N170" s="242" t="s">
        <v>42</v>
      </c>
      <c r="O170" s="90"/>
      <c r="P170" s="243">
        <f>O170*H170</f>
        <v>0</v>
      </c>
      <c r="Q170" s="243">
        <v>0</v>
      </c>
      <c r="R170" s="243">
        <f>Q170*H170</f>
        <v>0</v>
      </c>
      <c r="S170" s="243">
        <v>0</v>
      </c>
      <c r="T170" s="244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45" t="s">
        <v>165</v>
      </c>
      <c r="AT170" s="245" t="s">
        <v>160</v>
      </c>
      <c r="AU170" s="245" t="s">
        <v>87</v>
      </c>
      <c r="AY170" s="16" t="s">
        <v>158</v>
      </c>
      <c r="BE170" s="246">
        <f>IF(N170="základní",J170,0)</f>
        <v>0</v>
      </c>
      <c r="BF170" s="246">
        <f>IF(N170="snížená",J170,0)</f>
        <v>0</v>
      </c>
      <c r="BG170" s="246">
        <f>IF(N170="zákl. přenesená",J170,0)</f>
        <v>0</v>
      </c>
      <c r="BH170" s="246">
        <f>IF(N170="sníž. přenesená",J170,0)</f>
        <v>0</v>
      </c>
      <c r="BI170" s="246">
        <f>IF(N170="nulová",J170,0)</f>
        <v>0</v>
      </c>
      <c r="BJ170" s="16" t="s">
        <v>85</v>
      </c>
      <c r="BK170" s="246">
        <f>ROUND(I170*H170,2)</f>
        <v>0</v>
      </c>
      <c r="BL170" s="16" t="s">
        <v>165</v>
      </c>
      <c r="BM170" s="245" t="s">
        <v>626</v>
      </c>
    </row>
    <row r="171" s="2" customFormat="1" ht="21.75" customHeight="1">
      <c r="A171" s="37"/>
      <c r="B171" s="38"/>
      <c r="C171" s="234" t="s">
        <v>399</v>
      </c>
      <c r="D171" s="234" t="s">
        <v>160</v>
      </c>
      <c r="E171" s="235" t="s">
        <v>1452</v>
      </c>
      <c r="F171" s="236" t="s">
        <v>1453</v>
      </c>
      <c r="G171" s="237" t="s">
        <v>1038</v>
      </c>
      <c r="H171" s="238">
        <v>20</v>
      </c>
      <c r="I171" s="239"/>
      <c r="J171" s="240">
        <f>ROUND(I171*H171,2)</f>
        <v>0</v>
      </c>
      <c r="K171" s="236" t="s">
        <v>1</v>
      </c>
      <c r="L171" s="43"/>
      <c r="M171" s="241" t="s">
        <v>1</v>
      </c>
      <c r="N171" s="242" t="s">
        <v>42</v>
      </c>
      <c r="O171" s="90"/>
      <c r="P171" s="243">
        <f>O171*H171</f>
        <v>0</v>
      </c>
      <c r="Q171" s="243">
        <v>0</v>
      </c>
      <c r="R171" s="243">
        <f>Q171*H171</f>
        <v>0</v>
      </c>
      <c r="S171" s="243">
        <v>0</v>
      </c>
      <c r="T171" s="244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45" t="s">
        <v>165</v>
      </c>
      <c r="AT171" s="245" t="s">
        <v>160</v>
      </c>
      <c r="AU171" s="245" t="s">
        <v>87</v>
      </c>
      <c r="AY171" s="16" t="s">
        <v>158</v>
      </c>
      <c r="BE171" s="246">
        <f>IF(N171="základní",J171,0)</f>
        <v>0</v>
      </c>
      <c r="BF171" s="246">
        <f>IF(N171="snížená",J171,0)</f>
        <v>0</v>
      </c>
      <c r="BG171" s="246">
        <f>IF(N171="zákl. přenesená",J171,0)</f>
        <v>0</v>
      </c>
      <c r="BH171" s="246">
        <f>IF(N171="sníž. přenesená",J171,0)</f>
        <v>0</v>
      </c>
      <c r="BI171" s="246">
        <f>IF(N171="nulová",J171,0)</f>
        <v>0</v>
      </c>
      <c r="BJ171" s="16" t="s">
        <v>85</v>
      </c>
      <c r="BK171" s="246">
        <f>ROUND(I171*H171,2)</f>
        <v>0</v>
      </c>
      <c r="BL171" s="16" t="s">
        <v>165</v>
      </c>
      <c r="BM171" s="245" t="s">
        <v>634</v>
      </c>
    </row>
    <row r="172" s="2" customFormat="1" ht="55.5" customHeight="1">
      <c r="A172" s="37"/>
      <c r="B172" s="38"/>
      <c r="C172" s="234" t="s">
        <v>404</v>
      </c>
      <c r="D172" s="234" t="s">
        <v>160</v>
      </c>
      <c r="E172" s="235" t="s">
        <v>1454</v>
      </c>
      <c r="F172" s="236" t="s">
        <v>1455</v>
      </c>
      <c r="G172" s="237" t="s">
        <v>1392</v>
      </c>
      <c r="H172" s="238">
        <v>140</v>
      </c>
      <c r="I172" s="239"/>
      <c r="J172" s="240">
        <f>ROUND(I172*H172,2)</f>
        <v>0</v>
      </c>
      <c r="K172" s="236" t="s">
        <v>1</v>
      </c>
      <c r="L172" s="43"/>
      <c r="M172" s="241" t="s">
        <v>1</v>
      </c>
      <c r="N172" s="242" t="s">
        <v>42</v>
      </c>
      <c r="O172" s="90"/>
      <c r="P172" s="243">
        <f>O172*H172</f>
        <v>0</v>
      </c>
      <c r="Q172" s="243">
        <v>0</v>
      </c>
      <c r="R172" s="243">
        <f>Q172*H172</f>
        <v>0</v>
      </c>
      <c r="S172" s="243">
        <v>0</v>
      </c>
      <c r="T172" s="244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45" t="s">
        <v>165</v>
      </c>
      <c r="AT172" s="245" t="s">
        <v>160</v>
      </c>
      <c r="AU172" s="245" t="s">
        <v>87</v>
      </c>
      <c r="AY172" s="16" t="s">
        <v>158</v>
      </c>
      <c r="BE172" s="246">
        <f>IF(N172="základní",J172,0)</f>
        <v>0</v>
      </c>
      <c r="BF172" s="246">
        <f>IF(N172="snížená",J172,0)</f>
        <v>0</v>
      </c>
      <c r="BG172" s="246">
        <f>IF(N172="zákl. přenesená",J172,0)</f>
        <v>0</v>
      </c>
      <c r="BH172" s="246">
        <f>IF(N172="sníž. přenesená",J172,0)</f>
        <v>0</v>
      </c>
      <c r="BI172" s="246">
        <f>IF(N172="nulová",J172,0)</f>
        <v>0</v>
      </c>
      <c r="BJ172" s="16" t="s">
        <v>85</v>
      </c>
      <c r="BK172" s="246">
        <f>ROUND(I172*H172,2)</f>
        <v>0</v>
      </c>
      <c r="BL172" s="16" t="s">
        <v>165</v>
      </c>
      <c r="BM172" s="245" t="s">
        <v>671</v>
      </c>
    </row>
    <row r="173" s="2" customFormat="1" ht="21.75" customHeight="1">
      <c r="A173" s="37"/>
      <c r="B173" s="38"/>
      <c r="C173" s="234" t="s">
        <v>409</v>
      </c>
      <c r="D173" s="234" t="s">
        <v>160</v>
      </c>
      <c r="E173" s="235" t="s">
        <v>1393</v>
      </c>
      <c r="F173" s="236" t="s">
        <v>1394</v>
      </c>
      <c r="G173" s="237" t="s">
        <v>1392</v>
      </c>
      <c r="H173" s="238">
        <v>100</v>
      </c>
      <c r="I173" s="239"/>
      <c r="J173" s="240">
        <f>ROUND(I173*H173,2)</f>
        <v>0</v>
      </c>
      <c r="K173" s="236" t="s">
        <v>1</v>
      </c>
      <c r="L173" s="43"/>
      <c r="M173" s="241" t="s">
        <v>1</v>
      </c>
      <c r="N173" s="242" t="s">
        <v>42</v>
      </c>
      <c r="O173" s="90"/>
      <c r="P173" s="243">
        <f>O173*H173</f>
        <v>0</v>
      </c>
      <c r="Q173" s="243">
        <v>0</v>
      </c>
      <c r="R173" s="243">
        <f>Q173*H173</f>
        <v>0</v>
      </c>
      <c r="S173" s="243">
        <v>0</v>
      </c>
      <c r="T173" s="244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45" t="s">
        <v>165</v>
      </c>
      <c r="AT173" s="245" t="s">
        <v>160</v>
      </c>
      <c r="AU173" s="245" t="s">
        <v>87</v>
      </c>
      <c r="AY173" s="16" t="s">
        <v>158</v>
      </c>
      <c r="BE173" s="246">
        <f>IF(N173="základní",J173,0)</f>
        <v>0</v>
      </c>
      <c r="BF173" s="246">
        <f>IF(N173="snížená",J173,0)</f>
        <v>0</v>
      </c>
      <c r="BG173" s="246">
        <f>IF(N173="zákl. přenesená",J173,0)</f>
        <v>0</v>
      </c>
      <c r="BH173" s="246">
        <f>IF(N173="sníž. přenesená",J173,0)</f>
        <v>0</v>
      </c>
      <c r="BI173" s="246">
        <f>IF(N173="nulová",J173,0)</f>
        <v>0</v>
      </c>
      <c r="BJ173" s="16" t="s">
        <v>85</v>
      </c>
      <c r="BK173" s="246">
        <f>ROUND(I173*H173,2)</f>
        <v>0</v>
      </c>
      <c r="BL173" s="16" t="s">
        <v>165</v>
      </c>
      <c r="BM173" s="245" t="s">
        <v>681</v>
      </c>
    </row>
    <row r="174" s="12" customFormat="1" ht="22.8" customHeight="1">
      <c r="A174" s="12"/>
      <c r="B174" s="218"/>
      <c r="C174" s="219"/>
      <c r="D174" s="220" t="s">
        <v>76</v>
      </c>
      <c r="E174" s="232" t="s">
        <v>1061</v>
      </c>
      <c r="F174" s="232" t="s">
        <v>1456</v>
      </c>
      <c r="G174" s="219"/>
      <c r="H174" s="219"/>
      <c r="I174" s="222"/>
      <c r="J174" s="233">
        <f>BK174</f>
        <v>0</v>
      </c>
      <c r="K174" s="219"/>
      <c r="L174" s="224"/>
      <c r="M174" s="225"/>
      <c r="N174" s="226"/>
      <c r="O174" s="226"/>
      <c r="P174" s="227">
        <f>SUM(P175:P180)</f>
        <v>0</v>
      </c>
      <c r="Q174" s="226"/>
      <c r="R174" s="227">
        <f>SUM(R175:R180)</f>
        <v>0</v>
      </c>
      <c r="S174" s="226"/>
      <c r="T174" s="228">
        <f>SUM(T175:T180)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29" t="s">
        <v>85</v>
      </c>
      <c r="AT174" s="230" t="s">
        <v>76</v>
      </c>
      <c r="AU174" s="230" t="s">
        <v>85</v>
      </c>
      <c r="AY174" s="229" t="s">
        <v>158</v>
      </c>
      <c r="BK174" s="231">
        <f>SUM(BK175:BK180)</f>
        <v>0</v>
      </c>
    </row>
    <row r="175" s="2" customFormat="1" ht="16.5" customHeight="1">
      <c r="A175" s="37"/>
      <c r="B175" s="38"/>
      <c r="C175" s="234" t="s">
        <v>416</v>
      </c>
      <c r="D175" s="234" t="s">
        <v>160</v>
      </c>
      <c r="E175" s="235" t="s">
        <v>1457</v>
      </c>
      <c r="F175" s="236" t="s">
        <v>1458</v>
      </c>
      <c r="G175" s="237" t="s">
        <v>1038</v>
      </c>
      <c r="H175" s="238">
        <v>96</v>
      </c>
      <c r="I175" s="239"/>
      <c r="J175" s="240">
        <f>ROUND(I175*H175,2)</f>
        <v>0</v>
      </c>
      <c r="K175" s="236" t="s">
        <v>1</v>
      </c>
      <c r="L175" s="43"/>
      <c r="M175" s="241" t="s">
        <v>1</v>
      </c>
      <c r="N175" s="242" t="s">
        <v>42</v>
      </c>
      <c r="O175" s="90"/>
      <c r="P175" s="243">
        <f>O175*H175</f>
        <v>0</v>
      </c>
      <c r="Q175" s="243">
        <v>0</v>
      </c>
      <c r="R175" s="243">
        <f>Q175*H175</f>
        <v>0</v>
      </c>
      <c r="S175" s="243">
        <v>0</v>
      </c>
      <c r="T175" s="244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45" t="s">
        <v>165</v>
      </c>
      <c r="AT175" s="245" t="s">
        <v>160</v>
      </c>
      <c r="AU175" s="245" t="s">
        <v>87</v>
      </c>
      <c r="AY175" s="16" t="s">
        <v>158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16" t="s">
        <v>85</v>
      </c>
      <c r="BK175" s="246">
        <f>ROUND(I175*H175,2)</f>
        <v>0</v>
      </c>
      <c r="BL175" s="16" t="s">
        <v>165</v>
      </c>
      <c r="BM175" s="245" t="s">
        <v>689</v>
      </c>
    </row>
    <row r="176" s="2" customFormat="1" ht="16.5" customHeight="1">
      <c r="A176" s="37"/>
      <c r="B176" s="38"/>
      <c r="C176" s="234" t="s">
        <v>422</v>
      </c>
      <c r="D176" s="234" t="s">
        <v>160</v>
      </c>
      <c r="E176" s="235" t="s">
        <v>1459</v>
      </c>
      <c r="F176" s="236" t="s">
        <v>1460</v>
      </c>
      <c r="G176" s="237" t="s">
        <v>1038</v>
      </c>
      <c r="H176" s="238">
        <v>366</v>
      </c>
      <c r="I176" s="239"/>
      <c r="J176" s="240">
        <f>ROUND(I176*H176,2)</f>
        <v>0</v>
      </c>
      <c r="K176" s="236" t="s">
        <v>1</v>
      </c>
      <c r="L176" s="43"/>
      <c r="M176" s="241" t="s">
        <v>1</v>
      </c>
      <c r="N176" s="242" t="s">
        <v>42</v>
      </c>
      <c r="O176" s="90"/>
      <c r="P176" s="243">
        <f>O176*H176</f>
        <v>0</v>
      </c>
      <c r="Q176" s="243">
        <v>0</v>
      </c>
      <c r="R176" s="243">
        <f>Q176*H176</f>
        <v>0</v>
      </c>
      <c r="S176" s="243">
        <v>0</v>
      </c>
      <c r="T176" s="244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45" t="s">
        <v>165</v>
      </c>
      <c r="AT176" s="245" t="s">
        <v>160</v>
      </c>
      <c r="AU176" s="245" t="s">
        <v>87</v>
      </c>
      <c r="AY176" s="16" t="s">
        <v>158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16" t="s">
        <v>85</v>
      </c>
      <c r="BK176" s="246">
        <f>ROUND(I176*H176,2)</f>
        <v>0</v>
      </c>
      <c r="BL176" s="16" t="s">
        <v>165</v>
      </c>
      <c r="BM176" s="245" t="s">
        <v>699</v>
      </c>
    </row>
    <row r="177" s="2" customFormat="1" ht="16.5" customHeight="1">
      <c r="A177" s="37"/>
      <c r="B177" s="38"/>
      <c r="C177" s="234" t="s">
        <v>426</v>
      </c>
      <c r="D177" s="234" t="s">
        <v>160</v>
      </c>
      <c r="E177" s="235" t="s">
        <v>1461</v>
      </c>
      <c r="F177" s="236" t="s">
        <v>1462</v>
      </c>
      <c r="G177" s="237" t="s">
        <v>1038</v>
      </c>
      <c r="H177" s="238">
        <v>4</v>
      </c>
      <c r="I177" s="239"/>
      <c r="J177" s="240">
        <f>ROUND(I177*H177,2)</f>
        <v>0</v>
      </c>
      <c r="K177" s="236" t="s">
        <v>1</v>
      </c>
      <c r="L177" s="43"/>
      <c r="M177" s="241" t="s">
        <v>1</v>
      </c>
      <c r="N177" s="242" t="s">
        <v>42</v>
      </c>
      <c r="O177" s="90"/>
      <c r="P177" s="243">
        <f>O177*H177</f>
        <v>0</v>
      </c>
      <c r="Q177" s="243">
        <v>0</v>
      </c>
      <c r="R177" s="243">
        <f>Q177*H177</f>
        <v>0</v>
      </c>
      <c r="S177" s="243">
        <v>0</v>
      </c>
      <c r="T177" s="244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45" t="s">
        <v>165</v>
      </c>
      <c r="AT177" s="245" t="s">
        <v>160</v>
      </c>
      <c r="AU177" s="245" t="s">
        <v>87</v>
      </c>
      <c r="AY177" s="16" t="s">
        <v>158</v>
      </c>
      <c r="BE177" s="246">
        <f>IF(N177="základní",J177,0)</f>
        <v>0</v>
      </c>
      <c r="BF177" s="246">
        <f>IF(N177="snížená",J177,0)</f>
        <v>0</v>
      </c>
      <c r="BG177" s="246">
        <f>IF(N177="zákl. přenesená",J177,0)</f>
        <v>0</v>
      </c>
      <c r="BH177" s="246">
        <f>IF(N177="sníž. přenesená",J177,0)</f>
        <v>0</v>
      </c>
      <c r="BI177" s="246">
        <f>IF(N177="nulová",J177,0)</f>
        <v>0</v>
      </c>
      <c r="BJ177" s="16" t="s">
        <v>85</v>
      </c>
      <c r="BK177" s="246">
        <f>ROUND(I177*H177,2)</f>
        <v>0</v>
      </c>
      <c r="BL177" s="16" t="s">
        <v>165</v>
      </c>
      <c r="BM177" s="245" t="s">
        <v>708</v>
      </c>
    </row>
    <row r="178" s="2" customFormat="1" ht="16.5" customHeight="1">
      <c r="A178" s="37"/>
      <c r="B178" s="38"/>
      <c r="C178" s="234" t="s">
        <v>431</v>
      </c>
      <c r="D178" s="234" t="s">
        <v>160</v>
      </c>
      <c r="E178" s="235" t="s">
        <v>1463</v>
      </c>
      <c r="F178" s="236" t="s">
        <v>1464</v>
      </c>
      <c r="G178" s="237" t="s">
        <v>1038</v>
      </c>
      <c r="H178" s="238">
        <v>1</v>
      </c>
      <c r="I178" s="239"/>
      <c r="J178" s="240">
        <f>ROUND(I178*H178,2)</f>
        <v>0</v>
      </c>
      <c r="K178" s="236" t="s">
        <v>1</v>
      </c>
      <c r="L178" s="43"/>
      <c r="M178" s="241" t="s">
        <v>1</v>
      </c>
      <c r="N178" s="242" t="s">
        <v>42</v>
      </c>
      <c r="O178" s="90"/>
      <c r="P178" s="243">
        <f>O178*H178</f>
        <v>0</v>
      </c>
      <c r="Q178" s="243">
        <v>0</v>
      </c>
      <c r="R178" s="243">
        <f>Q178*H178</f>
        <v>0</v>
      </c>
      <c r="S178" s="243">
        <v>0</v>
      </c>
      <c r="T178" s="244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45" t="s">
        <v>165</v>
      </c>
      <c r="AT178" s="245" t="s">
        <v>160</v>
      </c>
      <c r="AU178" s="245" t="s">
        <v>87</v>
      </c>
      <c r="AY178" s="16" t="s">
        <v>158</v>
      </c>
      <c r="BE178" s="246">
        <f>IF(N178="základní",J178,0)</f>
        <v>0</v>
      </c>
      <c r="BF178" s="246">
        <f>IF(N178="snížená",J178,0)</f>
        <v>0</v>
      </c>
      <c r="BG178" s="246">
        <f>IF(N178="zákl. přenesená",J178,0)</f>
        <v>0</v>
      </c>
      <c r="BH178" s="246">
        <f>IF(N178="sníž. přenesená",J178,0)</f>
        <v>0</v>
      </c>
      <c r="BI178" s="246">
        <f>IF(N178="nulová",J178,0)</f>
        <v>0</v>
      </c>
      <c r="BJ178" s="16" t="s">
        <v>85</v>
      </c>
      <c r="BK178" s="246">
        <f>ROUND(I178*H178,2)</f>
        <v>0</v>
      </c>
      <c r="BL178" s="16" t="s">
        <v>165</v>
      </c>
      <c r="BM178" s="245" t="s">
        <v>717</v>
      </c>
    </row>
    <row r="179" s="2" customFormat="1" ht="16.5" customHeight="1">
      <c r="A179" s="37"/>
      <c r="B179" s="38"/>
      <c r="C179" s="234" t="s">
        <v>435</v>
      </c>
      <c r="D179" s="234" t="s">
        <v>160</v>
      </c>
      <c r="E179" s="235" t="s">
        <v>1465</v>
      </c>
      <c r="F179" s="236" t="s">
        <v>1466</v>
      </c>
      <c r="G179" s="237" t="s">
        <v>1392</v>
      </c>
      <c r="H179" s="238">
        <v>100</v>
      </c>
      <c r="I179" s="239"/>
      <c r="J179" s="240">
        <f>ROUND(I179*H179,2)</f>
        <v>0</v>
      </c>
      <c r="K179" s="236" t="s">
        <v>1</v>
      </c>
      <c r="L179" s="43"/>
      <c r="M179" s="241" t="s">
        <v>1</v>
      </c>
      <c r="N179" s="242" t="s">
        <v>42</v>
      </c>
      <c r="O179" s="90"/>
      <c r="P179" s="243">
        <f>O179*H179</f>
        <v>0</v>
      </c>
      <c r="Q179" s="243">
        <v>0</v>
      </c>
      <c r="R179" s="243">
        <f>Q179*H179</f>
        <v>0</v>
      </c>
      <c r="S179" s="243">
        <v>0</v>
      </c>
      <c r="T179" s="244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45" t="s">
        <v>165</v>
      </c>
      <c r="AT179" s="245" t="s">
        <v>160</v>
      </c>
      <c r="AU179" s="245" t="s">
        <v>87</v>
      </c>
      <c r="AY179" s="16" t="s">
        <v>158</v>
      </c>
      <c r="BE179" s="246">
        <f>IF(N179="základní",J179,0)</f>
        <v>0</v>
      </c>
      <c r="BF179" s="246">
        <f>IF(N179="snížená",J179,0)</f>
        <v>0</v>
      </c>
      <c r="BG179" s="246">
        <f>IF(N179="zákl. přenesená",J179,0)</f>
        <v>0</v>
      </c>
      <c r="BH179" s="246">
        <f>IF(N179="sníž. přenesená",J179,0)</f>
        <v>0</v>
      </c>
      <c r="BI179" s="246">
        <f>IF(N179="nulová",J179,0)</f>
        <v>0</v>
      </c>
      <c r="BJ179" s="16" t="s">
        <v>85</v>
      </c>
      <c r="BK179" s="246">
        <f>ROUND(I179*H179,2)</f>
        <v>0</v>
      </c>
      <c r="BL179" s="16" t="s">
        <v>165</v>
      </c>
      <c r="BM179" s="245" t="s">
        <v>727</v>
      </c>
    </row>
    <row r="180" s="2" customFormat="1" ht="16.5" customHeight="1">
      <c r="A180" s="37"/>
      <c r="B180" s="38"/>
      <c r="C180" s="234" t="s">
        <v>440</v>
      </c>
      <c r="D180" s="234" t="s">
        <v>160</v>
      </c>
      <c r="E180" s="235" t="s">
        <v>1467</v>
      </c>
      <c r="F180" s="236" t="s">
        <v>1468</v>
      </c>
      <c r="G180" s="237" t="s">
        <v>1038</v>
      </c>
      <c r="H180" s="238">
        <v>1</v>
      </c>
      <c r="I180" s="239"/>
      <c r="J180" s="240">
        <f>ROUND(I180*H180,2)</f>
        <v>0</v>
      </c>
      <c r="K180" s="236" t="s">
        <v>1</v>
      </c>
      <c r="L180" s="43"/>
      <c r="M180" s="287" t="s">
        <v>1</v>
      </c>
      <c r="N180" s="288" t="s">
        <v>42</v>
      </c>
      <c r="O180" s="289"/>
      <c r="P180" s="290">
        <f>O180*H180</f>
        <v>0</v>
      </c>
      <c r="Q180" s="290">
        <v>0</v>
      </c>
      <c r="R180" s="290">
        <f>Q180*H180</f>
        <v>0</v>
      </c>
      <c r="S180" s="290">
        <v>0</v>
      </c>
      <c r="T180" s="291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45" t="s">
        <v>165</v>
      </c>
      <c r="AT180" s="245" t="s">
        <v>160</v>
      </c>
      <c r="AU180" s="245" t="s">
        <v>87</v>
      </c>
      <c r="AY180" s="16" t="s">
        <v>158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16" t="s">
        <v>85</v>
      </c>
      <c r="BK180" s="246">
        <f>ROUND(I180*H180,2)</f>
        <v>0</v>
      </c>
      <c r="BL180" s="16" t="s">
        <v>165</v>
      </c>
      <c r="BM180" s="245" t="s">
        <v>736</v>
      </c>
    </row>
    <row r="181" s="2" customFormat="1" ht="6.96" customHeight="1">
      <c r="A181" s="37"/>
      <c r="B181" s="65"/>
      <c r="C181" s="66"/>
      <c r="D181" s="66"/>
      <c r="E181" s="66"/>
      <c r="F181" s="66"/>
      <c r="G181" s="66"/>
      <c r="H181" s="66"/>
      <c r="I181" s="182"/>
      <c r="J181" s="66"/>
      <c r="K181" s="66"/>
      <c r="L181" s="43"/>
      <c r="M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</row>
  </sheetData>
  <sheetProtection sheet="1" autoFilter="0" formatColumns="0" formatRows="0" objects="1" scenarios="1" spinCount="100000" saltValue="Yj6F1gFuRiiv67uE8qb2xVh/iDWt1jqEowz4MG/mjSrhhKDzU1Mq+bJbBCjwfD8ZeLC4mMBt34ZtDFOLJZ1+Uw==" hashValue="PLgkUxn3/vK1lSnC54nueyH6UihaZIz829/kAs50jKCPPq0BZ5CEetNS4fkHx1B0/Vfz4EzqkBY80/GSRewOjA==" algorithmName="SHA-512" password="CC35"/>
  <autoFilter ref="C119:K18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108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87</v>
      </c>
    </row>
    <row r="4" hidden="1" s="1" customFormat="1" ht="24.96" customHeight="1">
      <c r="B4" s="19"/>
      <c r="D4" s="139" t="s">
        <v>115</v>
      </c>
      <c r="I4" s="135"/>
      <c r="L4" s="19"/>
      <c r="M4" s="140" t="s">
        <v>10</v>
      </c>
      <c r="AT4" s="16" t="s">
        <v>4</v>
      </c>
    </row>
    <row r="5" hidden="1" s="1" customFormat="1" ht="6.96" customHeight="1">
      <c r="B5" s="19"/>
      <c r="I5" s="135"/>
      <c r="L5" s="19"/>
    </row>
    <row r="6" hidden="1" s="1" customFormat="1" ht="12" customHeight="1">
      <c r="B6" s="19"/>
      <c r="D6" s="141" t="s">
        <v>16</v>
      </c>
      <c r="I6" s="135"/>
      <c r="L6" s="19"/>
    </row>
    <row r="7" hidden="1" s="1" customFormat="1" ht="16.5" customHeight="1">
      <c r="B7" s="19"/>
      <c r="E7" s="142" t="str">
        <f>'Rekapitulace stavby'!K6</f>
        <v>Rekostrukce a vybavení odborných učeben na ZŠ Družba - stavba</v>
      </c>
      <c r="F7" s="141"/>
      <c r="G7" s="141"/>
      <c r="H7" s="141"/>
      <c r="I7" s="135"/>
      <c r="L7" s="19"/>
    </row>
    <row r="8" hidden="1" s="2" customFormat="1" ht="12" customHeight="1">
      <c r="A8" s="37"/>
      <c r="B8" s="43"/>
      <c r="C8" s="37"/>
      <c r="D8" s="141" t="s">
        <v>116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4" t="s">
        <v>1469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41" t="s">
        <v>18</v>
      </c>
      <c r="E11" s="37"/>
      <c r="F11" s="145" t="s">
        <v>1</v>
      </c>
      <c r="G11" s="37"/>
      <c r="H11" s="37"/>
      <c r="I11" s="146" t="s">
        <v>20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41" t="s">
        <v>21</v>
      </c>
      <c r="E12" s="37"/>
      <c r="F12" s="145" t="s">
        <v>1029</v>
      </c>
      <c r="G12" s="37"/>
      <c r="H12" s="37"/>
      <c r="I12" s="146" t="s">
        <v>23</v>
      </c>
      <c r="J12" s="147" t="str">
        <f>'Rekapitulace stavby'!AN8</f>
        <v>28. 2. 2019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1" t="s">
        <v>25</v>
      </c>
      <c r="E14" s="37"/>
      <c r="F14" s="37"/>
      <c r="G14" s="37"/>
      <c r="H14" s="37"/>
      <c r="I14" s="146" t="s">
        <v>26</v>
      </c>
      <c r="J14" s="145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5" t="str">
        <f>IF('Rekapitulace stavby'!E11="","",'Rekapitulace stavby'!E11)</f>
        <v>Statutární město Karviná</v>
      </c>
      <c r="F15" s="37"/>
      <c r="G15" s="37"/>
      <c r="H15" s="37"/>
      <c r="I15" s="146" t="s">
        <v>28</v>
      </c>
      <c r="J15" s="145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41" t="s">
        <v>29</v>
      </c>
      <c r="E17" s="37"/>
      <c r="F17" s="37"/>
      <c r="G17" s="37"/>
      <c r="H17" s="37"/>
      <c r="I17" s="146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5"/>
      <c r="G18" s="145"/>
      <c r="H18" s="145"/>
      <c r="I18" s="146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41" t="s">
        <v>31</v>
      </c>
      <c r="E20" s="37"/>
      <c r="F20" s="37"/>
      <c r="G20" s="37"/>
      <c r="H20" s="37"/>
      <c r="I20" s="146" t="s">
        <v>26</v>
      </c>
      <c r="J20" s="145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5" t="str">
        <f>IF('Rekapitulace stavby'!E17="","",'Rekapitulace stavby'!E17)</f>
        <v>ATRIS s.r.o.</v>
      </c>
      <c r="F21" s="37"/>
      <c r="G21" s="37"/>
      <c r="H21" s="37"/>
      <c r="I21" s="146" t="s">
        <v>28</v>
      </c>
      <c r="J21" s="145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41" t="s">
        <v>34</v>
      </c>
      <c r="E23" s="37"/>
      <c r="F23" s="37"/>
      <c r="G23" s="37"/>
      <c r="H23" s="37"/>
      <c r="I23" s="146" t="s">
        <v>26</v>
      </c>
      <c r="J23" s="145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5" t="str">
        <f>IF('Rekapitulace stavby'!E20="","",'Rekapitulace stavby'!E20)</f>
        <v>Barbora Kyšková</v>
      </c>
      <c r="F24" s="37"/>
      <c r="G24" s="37"/>
      <c r="H24" s="37"/>
      <c r="I24" s="146" t="s">
        <v>28</v>
      </c>
      <c r="J24" s="145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41" t="s">
        <v>36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55" t="s">
        <v>37</v>
      </c>
      <c r="E30" s="37"/>
      <c r="F30" s="37"/>
      <c r="G30" s="37"/>
      <c r="H30" s="37"/>
      <c r="I30" s="143"/>
      <c r="J30" s="156">
        <f>ROUND(J125,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7" t="s">
        <v>39</v>
      </c>
      <c r="G32" s="37"/>
      <c r="H32" s="37"/>
      <c r="I32" s="158" t="s">
        <v>38</v>
      </c>
      <c r="J32" s="157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9" t="s">
        <v>41</v>
      </c>
      <c r="E33" s="141" t="s">
        <v>42</v>
      </c>
      <c r="F33" s="160">
        <f>ROUND((SUM(BE125:BE168)),  2)</f>
        <v>0</v>
      </c>
      <c r="G33" s="37"/>
      <c r="H33" s="37"/>
      <c r="I33" s="161">
        <v>0.20999999999999999</v>
      </c>
      <c r="J33" s="160">
        <f>ROUND(((SUM(BE125:BE168))*I33),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41" t="s">
        <v>43</v>
      </c>
      <c r="F34" s="160">
        <f>ROUND((SUM(BF125:BF168)),  2)</f>
        <v>0</v>
      </c>
      <c r="G34" s="37"/>
      <c r="H34" s="37"/>
      <c r="I34" s="161">
        <v>0.14999999999999999</v>
      </c>
      <c r="J34" s="160">
        <f>ROUND(((SUM(BF125:BF168))*I34),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44</v>
      </c>
      <c r="F35" s="160">
        <f>ROUND((SUM(BG125:BG168)),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45</v>
      </c>
      <c r="F36" s="160">
        <f>ROUND((SUM(BH125:BH168)),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46</v>
      </c>
      <c r="F37" s="160">
        <f>ROUND((SUM(BI125:BI168)),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62"/>
      <c r="D39" s="163" t="s">
        <v>47</v>
      </c>
      <c r="E39" s="164"/>
      <c r="F39" s="164"/>
      <c r="G39" s="165" t="s">
        <v>48</v>
      </c>
      <c r="H39" s="166" t="s">
        <v>49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I41" s="135"/>
      <c r="L41" s="19"/>
    </row>
    <row r="42" hidden="1" s="1" customFormat="1" ht="14.4" customHeight="1">
      <c r="B42" s="19"/>
      <c r="I42" s="135"/>
      <c r="L42" s="19"/>
    </row>
    <row r="43" hidden="1" s="1" customFormat="1" ht="14.4" customHeight="1">
      <c r="B43" s="19"/>
      <c r="I43" s="135"/>
      <c r="L43" s="19"/>
    </row>
    <row r="44" hidden="1" s="1" customFormat="1" ht="14.4" customHeight="1">
      <c r="B44" s="19"/>
      <c r="I44" s="135"/>
      <c r="L44" s="19"/>
    </row>
    <row r="45" hidden="1" s="1" customFormat="1" ht="14.4" customHeight="1">
      <c r="B45" s="19"/>
      <c r="I45" s="135"/>
      <c r="L45" s="19"/>
    </row>
    <row r="46" hidden="1" s="1" customFormat="1" ht="14.4" customHeight="1">
      <c r="B46" s="19"/>
      <c r="I46" s="135"/>
      <c r="L46" s="19"/>
    </row>
    <row r="47" hidden="1" s="1" customFormat="1" ht="14.4" customHeight="1">
      <c r="B47" s="19"/>
      <c r="I47" s="135"/>
      <c r="L47" s="19"/>
    </row>
    <row r="48" hidden="1" s="1" customFormat="1" ht="14.4" customHeight="1">
      <c r="B48" s="19"/>
      <c r="I48" s="135"/>
      <c r="L48" s="19"/>
    </row>
    <row r="49" hidden="1" s="1" customFormat="1" ht="14.4" customHeight="1">
      <c r="B49" s="19"/>
      <c r="I49" s="135"/>
      <c r="L49" s="19"/>
    </row>
    <row r="50" hidden="1" s="2" customFormat="1" ht="14.4" customHeight="1">
      <c r="B50" s="62"/>
      <c r="D50" s="170" t="s">
        <v>50</v>
      </c>
      <c r="E50" s="171"/>
      <c r="F50" s="171"/>
      <c r="G50" s="170" t="s">
        <v>51</v>
      </c>
      <c r="H50" s="171"/>
      <c r="I50" s="172"/>
      <c r="J50" s="171"/>
      <c r="K50" s="171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52</v>
      </c>
      <c r="E61" s="174"/>
      <c r="F61" s="175" t="s">
        <v>53</v>
      </c>
      <c r="G61" s="173" t="s">
        <v>52</v>
      </c>
      <c r="H61" s="174"/>
      <c r="I61" s="176"/>
      <c r="J61" s="177" t="s">
        <v>53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0" t="s">
        <v>54</v>
      </c>
      <c r="E65" s="178"/>
      <c r="F65" s="178"/>
      <c r="G65" s="170" t="s">
        <v>55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52</v>
      </c>
      <c r="E76" s="174"/>
      <c r="F76" s="175" t="s">
        <v>53</v>
      </c>
      <c r="G76" s="173" t="s">
        <v>52</v>
      </c>
      <c r="H76" s="174"/>
      <c r="I76" s="176"/>
      <c r="J76" s="177" t="s">
        <v>53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118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Rekostrukce a vybavení odborných učeben na ZŠ Družba - stavba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008 - Stavební práce pro konektivitu - ZŠ 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 xml:space="preserve"> </v>
      </c>
      <c r="G89" s="39"/>
      <c r="H89" s="39"/>
      <c r="I89" s="146" t="s">
        <v>23</v>
      </c>
      <c r="J89" s="78" t="str">
        <f>IF(J12="","",J12)</f>
        <v>28. 2. 2019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Statutární město Karviná</v>
      </c>
      <c r="G91" s="39"/>
      <c r="H91" s="39"/>
      <c r="I91" s="146" t="s">
        <v>31</v>
      </c>
      <c r="J91" s="35" t="str">
        <f>E21</f>
        <v>ATRIS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146" t="s">
        <v>34</v>
      </c>
      <c r="J92" s="35" t="str">
        <f>E24</f>
        <v>Barbora Kyšková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119</v>
      </c>
      <c r="D94" s="188"/>
      <c r="E94" s="188"/>
      <c r="F94" s="188"/>
      <c r="G94" s="188"/>
      <c r="H94" s="188"/>
      <c r="I94" s="189"/>
      <c r="J94" s="190" t="s">
        <v>120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121</v>
      </c>
      <c r="D96" s="39"/>
      <c r="E96" s="39"/>
      <c r="F96" s="39"/>
      <c r="G96" s="39"/>
      <c r="H96" s="39"/>
      <c r="I96" s="143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122</v>
      </c>
    </row>
    <row r="97" s="9" customFormat="1" ht="24.96" customHeight="1">
      <c r="A97" s="9"/>
      <c r="B97" s="192"/>
      <c r="C97" s="193"/>
      <c r="D97" s="194" t="s">
        <v>123</v>
      </c>
      <c r="E97" s="195"/>
      <c r="F97" s="195"/>
      <c r="G97" s="195"/>
      <c r="H97" s="195"/>
      <c r="I97" s="196"/>
      <c r="J97" s="197">
        <f>J126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125</v>
      </c>
      <c r="E98" s="202"/>
      <c r="F98" s="202"/>
      <c r="G98" s="202"/>
      <c r="H98" s="202"/>
      <c r="I98" s="203"/>
      <c r="J98" s="204">
        <f>J127</f>
        <v>0</v>
      </c>
      <c r="K98" s="200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200"/>
      <c r="D99" s="201" t="s">
        <v>1470</v>
      </c>
      <c r="E99" s="202"/>
      <c r="F99" s="202"/>
      <c r="G99" s="202"/>
      <c r="H99" s="202"/>
      <c r="I99" s="203"/>
      <c r="J99" s="204">
        <f>J130</f>
        <v>0</v>
      </c>
      <c r="K99" s="200"/>
      <c r="L99" s="20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200"/>
      <c r="D100" s="201" t="s">
        <v>1471</v>
      </c>
      <c r="E100" s="202"/>
      <c r="F100" s="202"/>
      <c r="G100" s="202"/>
      <c r="H100" s="202"/>
      <c r="I100" s="203"/>
      <c r="J100" s="204">
        <f>J132</f>
        <v>0</v>
      </c>
      <c r="K100" s="200"/>
      <c r="L100" s="20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9"/>
      <c r="C101" s="200"/>
      <c r="D101" s="201" t="s">
        <v>805</v>
      </c>
      <c r="E101" s="202"/>
      <c r="F101" s="202"/>
      <c r="G101" s="202"/>
      <c r="H101" s="202"/>
      <c r="I101" s="203"/>
      <c r="J101" s="204">
        <f>J140</f>
        <v>0</v>
      </c>
      <c r="K101" s="200"/>
      <c r="L101" s="20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9"/>
      <c r="C102" s="200"/>
      <c r="D102" s="201" t="s">
        <v>129</v>
      </c>
      <c r="E102" s="202"/>
      <c r="F102" s="202"/>
      <c r="G102" s="202"/>
      <c r="H102" s="202"/>
      <c r="I102" s="203"/>
      <c r="J102" s="204">
        <f>J148</f>
        <v>0</v>
      </c>
      <c r="K102" s="200"/>
      <c r="L102" s="20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9"/>
      <c r="C103" s="200"/>
      <c r="D103" s="201" t="s">
        <v>130</v>
      </c>
      <c r="E103" s="202"/>
      <c r="F103" s="202"/>
      <c r="G103" s="202"/>
      <c r="H103" s="202"/>
      <c r="I103" s="203"/>
      <c r="J103" s="204">
        <f>J156</f>
        <v>0</v>
      </c>
      <c r="K103" s="200"/>
      <c r="L103" s="20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2"/>
      <c r="C104" s="193"/>
      <c r="D104" s="194" t="s">
        <v>131</v>
      </c>
      <c r="E104" s="195"/>
      <c r="F104" s="195"/>
      <c r="G104" s="195"/>
      <c r="H104" s="195"/>
      <c r="I104" s="196"/>
      <c r="J104" s="197">
        <f>J159</f>
        <v>0</v>
      </c>
      <c r="K104" s="193"/>
      <c r="L104" s="198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9"/>
      <c r="C105" s="200"/>
      <c r="D105" s="201" t="s">
        <v>142</v>
      </c>
      <c r="E105" s="202"/>
      <c r="F105" s="202"/>
      <c r="G105" s="202"/>
      <c r="H105" s="202"/>
      <c r="I105" s="203"/>
      <c r="J105" s="204">
        <f>J160</f>
        <v>0</v>
      </c>
      <c r="K105" s="200"/>
      <c r="L105" s="20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143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182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185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143</v>
      </c>
      <c r="D112" s="39"/>
      <c r="E112" s="39"/>
      <c r="F112" s="39"/>
      <c r="G112" s="39"/>
      <c r="H112" s="39"/>
      <c r="I112" s="143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143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143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86" t="str">
        <f>E7</f>
        <v>Rekostrukce a vybavení odborných učeben na ZŠ Družba - stavba</v>
      </c>
      <c r="F115" s="31"/>
      <c r="G115" s="31"/>
      <c r="H115" s="31"/>
      <c r="I115" s="143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116</v>
      </c>
      <c r="D116" s="39"/>
      <c r="E116" s="39"/>
      <c r="F116" s="39"/>
      <c r="G116" s="39"/>
      <c r="H116" s="39"/>
      <c r="I116" s="143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 xml:space="preserve">008 - Stavební práce pro konektivitu - ZŠ </v>
      </c>
      <c r="F117" s="39"/>
      <c r="G117" s="39"/>
      <c r="H117" s="39"/>
      <c r="I117" s="143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143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21</v>
      </c>
      <c r="D119" s="39"/>
      <c r="E119" s="39"/>
      <c r="F119" s="26" t="str">
        <f>F12</f>
        <v xml:space="preserve"> </v>
      </c>
      <c r="G119" s="39"/>
      <c r="H119" s="39"/>
      <c r="I119" s="146" t="s">
        <v>23</v>
      </c>
      <c r="J119" s="78" t="str">
        <f>IF(J12="","",J12)</f>
        <v>28. 2. 2019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143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25</v>
      </c>
      <c r="D121" s="39"/>
      <c r="E121" s="39"/>
      <c r="F121" s="26" t="str">
        <f>E15</f>
        <v>Statutární město Karviná</v>
      </c>
      <c r="G121" s="39"/>
      <c r="H121" s="39"/>
      <c r="I121" s="146" t="s">
        <v>31</v>
      </c>
      <c r="J121" s="35" t="str">
        <f>E21</f>
        <v>ATRIS s.r.o.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29</v>
      </c>
      <c r="D122" s="39"/>
      <c r="E122" s="39"/>
      <c r="F122" s="26" t="str">
        <f>IF(E18="","",E18)</f>
        <v>Vyplň údaj</v>
      </c>
      <c r="G122" s="39"/>
      <c r="H122" s="39"/>
      <c r="I122" s="146" t="s">
        <v>34</v>
      </c>
      <c r="J122" s="35" t="str">
        <f>E24</f>
        <v>Barbora Kyšková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143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206"/>
      <c r="B124" s="207"/>
      <c r="C124" s="208" t="s">
        <v>144</v>
      </c>
      <c r="D124" s="209" t="s">
        <v>62</v>
      </c>
      <c r="E124" s="209" t="s">
        <v>58</v>
      </c>
      <c r="F124" s="209" t="s">
        <v>59</v>
      </c>
      <c r="G124" s="209" t="s">
        <v>145</v>
      </c>
      <c r="H124" s="209" t="s">
        <v>146</v>
      </c>
      <c r="I124" s="210" t="s">
        <v>147</v>
      </c>
      <c r="J124" s="209" t="s">
        <v>120</v>
      </c>
      <c r="K124" s="211" t="s">
        <v>148</v>
      </c>
      <c r="L124" s="212"/>
      <c r="M124" s="99" t="s">
        <v>1</v>
      </c>
      <c r="N124" s="100" t="s">
        <v>41</v>
      </c>
      <c r="O124" s="100" t="s">
        <v>149</v>
      </c>
      <c r="P124" s="100" t="s">
        <v>150</v>
      </c>
      <c r="Q124" s="100" t="s">
        <v>151</v>
      </c>
      <c r="R124" s="100" t="s">
        <v>152</v>
      </c>
      <c r="S124" s="100" t="s">
        <v>153</v>
      </c>
      <c r="T124" s="101" t="s">
        <v>154</v>
      </c>
      <c r="U124" s="206"/>
      <c r="V124" s="206"/>
      <c r="W124" s="206"/>
      <c r="X124" s="206"/>
      <c r="Y124" s="206"/>
      <c r="Z124" s="206"/>
      <c r="AA124" s="206"/>
      <c r="AB124" s="206"/>
      <c r="AC124" s="206"/>
      <c r="AD124" s="206"/>
      <c r="AE124" s="206"/>
    </row>
    <row r="125" s="2" customFormat="1" ht="22.8" customHeight="1">
      <c r="A125" s="37"/>
      <c r="B125" s="38"/>
      <c r="C125" s="106" t="s">
        <v>155</v>
      </c>
      <c r="D125" s="39"/>
      <c r="E125" s="39"/>
      <c r="F125" s="39"/>
      <c r="G125" s="39"/>
      <c r="H125" s="39"/>
      <c r="I125" s="143"/>
      <c r="J125" s="213">
        <f>BK125</f>
        <v>0</v>
      </c>
      <c r="K125" s="39"/>
      <c r="L125" s="43"/>
      <c r="M125" s="102"/>
      <c r="N125" s="214"/>
      <c r="O125" s="103"/>
      <c r="P125" s="215">
        <f>P126+P159</f>
        <v>0</v>
      </c>
      <c r="Q125" s="103"/>
      <c r="R125" s="215">
        <f>R126+R159</f>
        <v>9.6172749999999994</v>
      </c>
      <c r="S125" s="103"/>
      <c r="T125" s="216">
        <f>T126+T159</f>
        <v>7.5310000000000006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76</v>
      </c>
      <c r="AU125" s="16" t="s">
        <v>122</v>
      </c>
      <c r="BK125" s="217">
        <f>BK126+BK159</f>
        <v>0</v>
      </c>
    </row>
    <row r="126" s="12" customFormat="1" ht="25.92" customHeight="1">
      <c r="A126" s="12"/>
      <c r="B126" s="218"/>
      <c r="C126" s="219"/>
      <c r="D126" s="220" t="s">
        <v>76</v>
      </c>
      <c r="E126" s="221" t="s">
        <v>156</v>
      </c>
      <c r="F126" s="221" t="s">
        <v>157</v>
      </c>
      <c r="G126" s="219"/>
      <c r="H126" s="219"/>
      <c r="I126" s="222"/>
      <c r="J126" s="223">
        <f>BK126</f>
        <v>0</v>
      </c>
      <c r="K126" s="219"/>
      <c r="L126" s="224"/>
      <c r="M126" s="225"/>
      <c r="N126" s="226"/>
      <c r="O126" s="226"/>
      <c r="P126" s="227">
        <f>P127+P130+P132+P140+P148+P156</f>
        <v>0</v>
      </c>
      <c r="Q126" s="226"/>
      <c r="R126" s="227">
        <f>R127+R130+R132+R140+R148+R156</f>
        <v>9.4572749999999992</v>
      </c>
      <c r="S126" s="226"/>
      <c r="T126" s="228">
        <f>T127+T130+T132+T140+T148+T156</f>
        <v>7.5310000000000006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9" t="s">
        <v>85</v>
      </c>
      <c r="AT126" s="230" t="s">
        <v>76</v>
      </c>
      <c r="AU126" s="230" t="s">
        <v>77</v>
      </c>
      <c r="AY126" s="229" t="s">
        <v>158</v>
      </c>
      <c r="BK126" s="231">
        <f>BK127+BK130+BK132+BK140+BK148+BK156</f>
        <v>0</v>
      </c>
    </row>
    <row r="127" s="12" customFormat="1" ht="22.8" customHeight="1">
      <c r="A127" s="12"/>
      <c r="B127" s="218"/>
      <c r="C127" s="219"/>
      <c r="D127" s="220" t="s">
        <v>76</v>
      </c>
      <c r="E127" s="232" t="s">
        <v>172</v>
      </c>
      <c r="F127" s="232" t="s">
        <v>176</v>
      </c>
      <c r="G127" s="219"/>
      <c r="H127" s="219"/>
      <c r="I127" s="222"/>
      <c r="J127" s="233">
        <f>BK127</f>
        <v>0</v>
      </c>
      <c r="K127" s="219"/>
      <c r="L127" s="224"/>
      <c r="M127" s="225"/>
      <c r="N127" s="226"/>
      <c r="O127" s="226"/>
      <c r="P127" s="227">
        <f>SUM(P128:P129)</f>
        <v>0</v>
      </c>
      <c r="Q127" s="226"/>
      <c r="R127" s="227">
        <f>SUM(R128:R129)</f>
        <v>3.9752999999999998</v>
      </c>
      <c r="S127" s="226"/>
      <c r="T127" s="228">
        <f>SUM(T128:T129)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9" t="s">
        <v>85</v>
      </c>
      <c r="AT127" s="230" t="s">
        <v>76</v>
      </c>
      <c r="AU127" s="230" t="s">
        <v>85</v>
      </c>
      <c r="AY127" s="229" t="s">
        <v>158</v>
      </c>
      <c r="BK127" s="231">
        <f>SUM(BK128:BK129)</f>
        <v>0</v>
      </c>
    </row>
    <row r="128" s="2" customFormat="1" ht="21.75" customHeight="1">
      <c r="A128" s="37"/>
      <c r="B128" s="38"/>
      <c r="C128" s="234" t="s">
        <v>85</v>
      </c>
      <c r="D128" s="234" t="s">
        <v>160</v>
      </c>
      <c r="E128" s="235" t="s">
        <v>1472</v>
      </c>
      <c r="F128" s="236" t="s">
        <v>1473</v>
      </c>
      <c r="G128" s="237" t="s">
        <v>192</v>
      </c>
      <c r="H128" s="238">
        <v>165</v>
      </c>
      <c r="I128" s="239"/>
      <c r="J128" s="240">
        <f>ROUND(I128*H128,2)</f>
        <v>0</v>
      </c>
      <c r="K128" s="236" t="s">
        <v>271</v>
      </c>
      <c r="L128" s="43"/>
      <c r="M128" s="241" t="s">
        <v>1</v>
      </c>
      <c r="N128" s="242" t="s">
        <v>42</v>
      </c>
      <c r="O128" s="90"/>
      <c r="P128" s="243">
        <f>O128*H128</f>
        <v>0</v>
      </c>
      <c r="Q128" s="243">
        <v>0.012619999999999999</v>
      </c>
      <c r="R128" s="243">
        <f>Q128*H128</f>
        <v>2.0823</v>
      </c>
      <c r="S128" s="243">
        <v>0</v>
      </c>
      <c r="T128" s="244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45" t="s">
        <v>165</v>
      </c>
      <c r="AT128" s="245" t="s">
        <v>160</v>
      </c>
      <c r="AU128" s="245" t="s">
        <v>87</v>
      </c>
      <c r="AY128" s="16" t="s">
        <v>158</v>
      </c>
      <c r="BE128" s="246">
        <f>IF(N128="základní",J128,0)</f>
        <v>0</v>
      </c>
      <c r="BF128" s="246">
        <f>IF(N128="snížená",J128,0)</f>
        <v>0</v>
      </c>
      <c r="BG128" s="246">
        <f>IF(N128="zákl. přenesená",J128,0)</f>
        <v>0</v>
      </c>
      <c r="BH128" s="246">
        <f>IF(N128="sníž. přenesená",J128,0)</f>
        <v>0</v>
      </c>
      <c r="BI128" s="246">
        <f>IF(N128="nulová",J128,0)</f>
        <v>0</v>
      </c>
      <c r="BJ128" s="16" t="s">
        <v>85</v>
      </c>
      <c r="BK128" s="246">
        <f>ROUND(I128*H128,2)</f>
        <v>0</v>
      </c>
      <c r="BL128" s="16" t="s">
        <v>165</v>
      </c>
      <c r="BM128" s="245" t="s">
        <v>1474</v>
      </c>
    </row>
    <row r="129" s="2" customFormat="1" ht="21.75" customHeight="1">
      <c r="A129" s="37"/>
      <c r="B129" s="38"/>
      <c r="C129" s="234" t="s">
        <v>87</v>
      </c>
      <c r="D129" s="234" t="s">
        <v>160</v>
      </c>
      <c r="E129" s="235" t="s">
        <v>1475</v>
      </c>
      <c r="F129" s="236" t="s">
        <v>1476</v>
      </c>
      <c r="G129" s="237" t="s">
        <v>192</v>
      </c>
      <c r="H129" s="238">
        <v>75</v>
      </c>
      <c r="I129" s="239"/>
      <c r="J129" s="240">
        <f>ROUND(I129*H129,2)</f>
        <v>0</v>
      </c>
      <c r="K129" s="236" t="s">
        <v>164</v>
      </c>
      <c r="L129" s="43"/>
      <c r="M129" s="241" t="s">
        <v>1</v>
      </c>
      <c r="N129" s="242" t="s">
        <v>42</v>
      </c>
      <c r="O129" s="90"/>
      <c r="P129" s="243">
        <f>O129*H129</f>
        <v>0</v>
      </c>
      <c r="Q129" s="243">
        <v>0.025239999999999999</v>
      </c>
      <c r="R129" s="243">
        <f>Q129*H129</f>
        <v>1.8929999999999998</v>
      </c>
      <c r="S129" s="243">
        <v>0</v>
      </c>
      <c r="T129" s="244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45" t="s">
        <v>165</v>
      </c>
      <c r="AT129" s="245" t="s">
        <v>160</v>
      </c>
      <c r="AU129" s="245" t="s">
        <v>87</v>
      </c>
      <c r="AY129" s="16" t="s">
        <v>158</v>
      </c>
      <c r="BE129" s="246">
        <f>IF(N129="základní",J129,0)</f>
        <v>0</v>
      </c>
      <c r="BF129" s="246">
        <f>IF(N129="snížená",J129,0)</f>
        <v>0</v>
      </c>
      <c r="BG129" s="246">
        <f>IF(N129="zákl. přenesená",J129,0)</f>
        <v>0</v>
      </c>
      <c r="BH129" s="246">
        <f>IF(N129="sníž. přenesená",J129,0)</f>
        <v>0</v>
      </c>
      <c r="BI129" s="246">
        <f>IF(N129="nulová",J129,0)</f>
        <v>0</v>
      </c>
      <c r="BJ129" s="16" t="s">
        <v>85</v>
      </c>
      <c r="BK129" s="246">
        <f>ROUND(I129*H129,2)</f>
        <v>0</v>
      </c>
      <c r="BL129" s="16" t="s">
        <v>165</v>
      </c>
      <c r="BM129" s="245" t="s">
        <v>1477</v>
      </c>
    </row>
    <row r="130" s="12" customFormat="1" ht="22.8" customHeight="1">
      <c r="A130" s="12"/>
      <c r="B130" s="218"/>
      <c r="C130" s="219"/>
      <c r="D130" s="220" t="s">
        <v>76</v>
      </c>
      <c r="E130" s="232" t="s">
        <v>165</v>
      </c>
      <c r="F130" s="232" t="s">
        <v>1478</v>
      </c>
      <c r="G130" s="219"/>
      <c r="H130" s="219"/>
      <c r="I130" s="222"/>
      <c r="J130" s="233">
        <f>BK130</f>
        <v>0</v>
      </c>
      <c r="K130" s="219"/>
      <c r="L130" s="224"/>
      <c r="M130" s="225"/>
      <c r="N130" s="226"/>
      <c r="O130" s="226"/>
      <c r="P130" s="227">
        <f>P131</f>
        <v>0</v>
      </c>
      <c r="Q130" s="226"/>
      <c r="R130" s="227">
        <f>R131</f>
        <v>0.43339999999999995</v>
      </c>
      <c r="S130" s="226"/>
      <c r="T130" s="228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9" t="s">
        <v>85</v>
      </c>
      <c r="AT130" s="230" t="s">
        <v>76</v>
      </c>
      <c r="AU130" s="230" t="s">
        <v>85</v>
      </c>
      <c r="AY130" s="229" t="s">
        <v>158</v>
      </c>
      <c r="BK130" s="231">
        <f>BK131</f>
        <v>0</v>
      </c>
    </row>
    <row r="131" s="2" customFormat="1" ht="21.75" customHeight="1">
      <c r="A131" s="37"/>
      <c r="B131" s="38"/>
      <c r="C131" s="234" t="s">
        <v>172</v>
      </c>
      <c r="D131" s="234" t="s">
        <v>160</v>
      </c>
      <c r="E131" s="235" t="s">
        <v>1479</v>
      </c>
      <c r="F131" s="236" t="s">
        <v>1480</v>
      </c>
      <c r="G131" s="237" t="s">
        <v>192</v>
      </c>
      <c r="H131" s="238">
        <v>22</v>
      </c>
      <c r="I131" s="239"/>
      <c r="J131" s="240">
        <f>ROUND(I131*H131,2)</f>
        <v>0</v>
      </c>
      <c r="K131" s="236" t="s">
        <v>164</v>
      </c>
      <c r="L131" s="43"/>
      <c r="M131" s="241" t="s">
        <v>1</v>
      </c>
      <c r="N131" s="242" t="s">
        <v>42</v>
      </c>
      <c r="O131" s="90"/>
      <c r="P131" s="243">
        <f>O131*H131</f>
        <v>0</v>
      </c>
      <c r="Q131" s="243">
        <v>0.019699999999999999</v>
      </c>
      <c r="R131" s="243">
        <f>Q131*H131</f>
        <v>0.43339999999999995</v>
      </c>
      <c r="S131" s="243">
        <v>0</v>
      </c>
      <c r="T131" s="244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45" t="s">
        <v>165</v>
      </c>
      <c r="AT131" s="245" t="s">
        <v>160</v>
      </c>
      <c r="AU131" s="245" t="s">
        <v>87</v>
      </c>
      <c r="AY131" s="16" t="s">
        <v>158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16" t="s">
        <v>85</v>
      </c>
      <c r="BK131" s="246">
        <f>ROUND(I131*H131,2)</f>
        <v>0</v>
      </c>
      <c r="BL131" s="16" t="s">
        <v>165</v>
      </c>
      <c r="BM131" s="245" t="s">
        <v>1481</v>
      </c>
    </row>
    <row r="132" s="12" customFormat="1" ht="22.8" customHeight="1">
      <c r="A132" s="12"/>
      <c r="B132" s="218"/>
      <c r="C132" s="219"/>
      <c r="D132" s="220" t="s">
        <v>76</v>
      </c>
      <c r="E132" s="232" t="s">
        <v>188</v>
      </c>
      <c r="F132" s="232" t="s">
        <v>1482</v>
      </c>
      <c r="G132" s="219"/>
      <c r="H132" s="219"/>
      <c r="I132" s="222"/>
      <c r="J132" s="233">
        <f>BK132</f>
        <v>0</v>
      </c>
      <c r="K132" s="219"/>
      <c r="L132" s="224"/>
      <c r="M132" s="225"/>
      <c r="N132" s="226"/>
      <c r="O132" s="226"/>
      <c r="P132" s="227">
        <f>SUM(P133:P139)</f>
        <v>0</v>
      </c>
      <c r="Q132" s="226"/>
      <c r="R132" s="227">
        <f>SUM(R133:R139)</f>
        <v>4.9435750000000001</v>
      </c>
      <c r="S132" s="226"/>
      <c r="T132" s="228">
        <f>SUM(T133:T139)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9" t="s">
        <v>85</v>
      </c>
      <c r="AT132" s="230" t="s">
        <v>76</v>
      </c>
      <c r="AU132" s="230" t="s">
        <v>85</v>
      </c>
      <c r="AY132" s="229" t="s">
        <v>158</v>
      </c>
      <c r="BK132" s="231">
        <f>SUM(BK133:BK139)</f>
        <v>0</v>
      </c>
    </row>
    <row r="133" s="2" customFormat="1" ht="21.75" customHeight="1">
      <c r="A133" s="37"/>
      <c r="B133" s="38"/>
      <c r="C133" s="234" t="s">
        <v>165</v>
      </c>
      <c r="D133" s="234" t="s">
        <v>160</v>
      </c>
      <c r="E133" s="235" t="s">
        <v>1483</v>
      </c>
      <c r="F133" s="236" t="s">
        <v>1484</v>
      </c>
      <c r="G133" s="237" t="s">
        <v>192</v>
      </c>
      <c r="H133" s="238">
        <v>22</v>
      </c>
      <c r="I133" s="239"/>
      <c r="J133" s="240">
        <f>ROUND(I133*H133,2)</f>
        <v>0</v>
      </c>
      <c r="K133" s="236" t="s">
        <v>164</v>
      </c>
      <c r="L133" s="43"/>
      <c r="M133" s="241" t="s">
        <v>1</v>
      </c>
      <c r="N133" s="242" t="s">
        <v>42</v>
      </c>
      <c r="O133" s="90"/>
      <c r="P133" s="243">
        <f>O133*H133</f>
        <v>0</v>
      </c>
      <c r="Q133" s="243">
        <v>0.0037000000000000002</v>
      </c>
      <c r="R133" s="243">
        <f>Q133*H133</f>
        <v>0.0814</v>
      </c>
      <c r="S133" s="243">
        <v>0</v>
      </c>
      <c r="T133" s="244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45" t="s">
        <v>165</v>
      </c>
      <c r="AT133" s="245" t="s">
        <v>160</v>
      </c>
      <c r="AU133" s="245" t="s">
        <v>87</v>
      </c>
      <c r="AY133" s="16" t="s">
        <v>158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16" t="s">
        <v>85</v>
      </c>
      <c r="BK133" s="246">
        <f>ROUND(I133*H133,2)</f>
        <v>0</v>
      </c>
      <c r="BL133" s="16" t="s">
        <v>165</v>
      </c>
      <c r="BM133" s="245" t="s">
        <v>1485</v>
      </c>
    </row>
    <row r="134" s="2" customFormat="1" ht="16.5" customHeight="1">
      <c r="A134" s="37"/>
      <c r="B134" s="38"/>
      <c r="C134" s="234" t="s">
        <v>182</v>
      </c>
      <c r="D134" s="234" t="s">
        <v>160</v>
      </c>
      <c r="E134" s="235" t="s">
        <v>264</v>
      </c>
      <c r="F134" s="236" t="s">
        <v>265</v>
      </c>
      <c r="G134" s="237" t="s">
        <v>163</v>
      </c>
      <c r="H134" s="238">
        <v>37.5</v>
      </c>
      <c r="I134" s="239"/>
      <c r="J134" s="240">
        <f>ROUND(I134*H134,2)</f>
        <v>0</v>
      </c>
      <c r="K134" s="236" t="s">
        <v>271</v>
      </c>
      <c r="L134" s="43"/>
      <c r="M134" s="241" t="s">
        <v>1</v>
      </c>
      <c r="N134" s="242" t="s">
        <v>42</v>
      </c>
      <c r="O134" s="90"/>
      <c r="P134" s="243">
        <f>O134*H134</f>
        <v>0</v>
      </c>
      <c r="Q134" s="243">
        <v>0.040000000000000001</v>
      </c>
      <c r="R134" s="243">
        <f>Q134*H134</f>
        <v>1.5</v>
      </c>
      <c r="S134" s="243">
        <v>0</v>
      </c>
      <c r="T134" s="24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45" t="s">
        <v>165</v>
      </c>
      <c r="AT134" s="245" t="s">
        <v>160</v>
      </c>
      <c r="AU134" s="245" t="s">
        <v>87</v>
      </c>
      <c r="AY134" s="16" t="s">
        <v>158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16" t="s">
        <v>85</v>
      </c>
      <c r="BK134" s="246">
        <f>ROUND(I134*H134,2)</f>
        <v>0</v>
      </c>
      <c r="BL134" s="16" t="s">
        <v>165</v>
      </c>
      <c r="BM134" s="245" t="s">
        <v>1486</v>
      </c>
    </row>
    <row r="135" s="13" customFormat="1">
      <c r="A135" s="13"/>
      <c r="B135" s="247"/>
      <c r="C135" s="248"/>
      <c r="D135" s="249" t="s">
        <v>167</v>
      </c>
      <c r="E135" s="250" t="s">
        <v>1</v>
      </c>
      <c r="F135" s="251" t="s">
        <v>1487</v>
      </c>
      <c r="G135" s="248"/>
      <c r="H135" s="252">
        <v>37.5</v>
      </c>
      <c r="I135" s="253"/>
      <c r="J135" s="248"/>
      <c r="K135" s="248"/>
      <c r="L135" s="254"/>
      <c r="M135" s="255"/>
      <c r="N135" s="256"/>
      <c r="O135" s="256"/>
      <c r="P135" s="256"/>
      <c r="Q135" s="256"/>
      <c r="R135" s="256"/>
      <c r="S135" s="256"/>
      <c r="T135" s="25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8" t="s">
        <v>167</v>
      </c>
      <c r="AU135" s="258" t="s">
        <v>87</v>
      </c>
      <c r="AV135" s="13" t="s">
        <v>87</v>
      </c>
      <c r="AW135" s="13" t="s">
        <v>33</v>
      </c>
      <c r="AX135" s="13" t="s">
        <v>85</v>
      </c>
      <c r="AY135" s="258" t="s">
        <v>158</v>
      </c>
    </row>
    <row r="136" s="2" customFormat="1" ht="21.75" customHeight="1">
      <c r="A136" s="37"/>
      <c r="B136" s="38"/>
      <c r="C136" s="234" t="s">
        <v>188</v>
      </c>
      <c r="D136" s="234" t="s">
        <v>160</v>
      </c>
      <c r="E136" s="235" t="s">
        <v>288</v>
      </c>
      <c r="F136" s="236" t="s">
        <v>289</v>
      </c>
      <c r="G136" s="237" t="s">
        <v>163</v>
      </c>
      <c r="H136" s="238">
        <v>37.5</v>
      </c>
      <c r="I136" s="239"/>
      <c r="J136" s="240">
        <f>ROUND(I136*H136,2)</f>
        <v>0</v>
      </c>
      <c r="K136" s="236" t="s">
        <v>271</v>
      </c>
      <c r="L136" s="43"/>
      <c r="M136" s="241" t="s">
        <v>1</v>
      </c>
      <c r="N136" s="242" t="s">
        <v>42</v>
      </c>
      <c r="O136" s="90"/>
      <c r="P136" s="243">
        <f>O136*H136</f>
        <v>0</v>
      </c>
      <c r="Q136" s="243">
        <v>0.041529999999999997</v>
      </c>
      <c r="R136" s="243">
        <f>Q136*H136</f>
        <v>1.557375</v>
      </c>
      <c r="S136" s="243">
        <v>0</v>
      </c>
      <c r="T136" s="24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45" t="s">
        <v>165</v>
      </c>
      <c r="AT136" s="245" t="s">
        <v>160</v>
      </c>
      <c r="AU136" s="245" t="s">
        <v>87</v>
      </c>
      <c r="AY136" s="16" t="s">
        <v>158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16" t="s">
        <v>85</v>
      </c>
      <c r="BK136" s="246">
        <f>ROUND(I136*H136,2)</f>
        <v>0</v>
      </c>
      <c r="BL136" s="16" t="s">
        <v>165</v>
      </c>
      <c r="BM136" s="245" t="s">
        <v>1488</v>
      </c>
    </row>
    <row r="137" s="13" customFormat="1">
      <c r="A137" s="13"/>
      <c r="B137" s="247"/>
      <c r="C137" s="248"/>
      <c r="D137" s="249" t="s">
        <v>167</v>
      </c>
      <c r="E137" s="250" t="s">
        <v>1</v>
      </c>
      <c r="F137" s="251" t="s">
        <v>1487</v>
      </c>
      <c r="G137" s="248"/>
      <c r="H137" s="252">
        <v>37.5</v>
      </c>
      <c r="I137" s="253"/>
      <c r="J137" s="248"/>
      <c r="K137" s="248"/>
      <c r="L137" s="254"/>
      <c r="M137" s="255"/>
      <c r="N137" s="256"/>
      <c r="O137" s="256"/>
      <c r="P137" s="256"/>
      <c r="Q137" s="256"/>
      <c r="R137" s="256"/>
      <c r="S137" s="256"/>
      <c r="T137" s="25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8" t="s">
        <v>167</v>
      </c>
      <c r="AU137" s="258" t="s">
        <v>87</v>
      </c>
      <c r="AV137" s="13" t="s">
        <v>87</v>
      </c>
      <c r="AW137" s="13" t="s">
        <v>33</v>
      </c>
      <c r="AX137" s="13" t="s">
        <v>85</v>
      </c>
      <c r="AY137" s="258" t="s">
        <v>158</v>
      </c>
    </row>
    <row r="138" s="2" customFormat="1" ht="21.75" customHeight="1">
      <c r="A138" s="37"/>
      <c r="B138" s="38"/>
      <c r="C138" s="234" t="s">
        <v>195</v>
      </c>
      <c r="D138" s="234" t="s">
        <v>160</v>
      </c>
      <c r="E138" s="235" t="s">
        <v>1489</v>
      </c>
      <c r="F138" s="236" t="s">
        <v>1490</v>
      </c>
      <c r="G138" s="237" t="s">
        <v>192</v>
      </c>
      <c r="H138" s="238">
        <v>480</v>
      </c>
      <c r="I138" s="239"/>
      <c r="J138" s="240">
        <f>ROUND(I138*H138,2)</f>
        <v>0</v>
      </c>
      <c r="K138" s="236" t="s">
        <v>271</v>
      </c>
      <c r="L138" s="43"/>
      <c r="M138" s="241" t="s">
        <v>1</v>
      </c>
      <c r="N138" s="242" t="s">
        <v>42</v>
      </c>
      <c r="O138" s="90"/>
      <c r="P138" s="243">
        <f>O138*H138</f>
        <v>0</v>
      </c>
      <c r="Q138" s="243">
        <v>0.0037599999999999999</v>
      </c>
      <c r="R138" s="243">
        <f>Q138*H138</f>
        <v>1.8048</v>
      </c>
      <c r="S138" s="243">
        <v>0</v>
      </c>
      <c r="T138" s="244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45" t="s">
        <v>165</v>
      </c>
      <c r="AT138" s="245" t="s">
        <v>160</v>
      </c>
      <c r="AU138" s="245" t="s">
        <v>87</v>
      </c>
      <c r="AY138" s="16" t="s">
        <v>158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16" t="s">
        <v>85</v>
      </c>
      <c r="BK138" s="246">
        <f>ROUND(I138*H138,2)</f>
        <v>0</v>
      </c>
      <c r="BL138" s="16" t="s">
        <v>165</v>
      </c>
      <c r="BM138" s="245" t="s">
        <v>1491</v>
      </c>
    </row>
    <row r="139" s="13" customFormat="1">
      <c r="A139" s="13"/>
      <c r="B139" s="247"/>
      <c r="C139" s="248"/>
      <c r="D139" s="249" t="s">
        <v>167</v>
      </c>
      <c r="E139" s="250" t="s">
        <v>1</v>
      </c>
      <c r="F139" s="251" t="s">
        <v>1492</v>
      </c>
      <c r="G139" s="248"/>
      <c r="H139" s="252">
        <v>480</v>
      </c>
      <c r="I139" s="253"/>
      <c r="J139" s="248"/>
      <c r="K139" s="248"/>
      <c r="L139" s="254"/>
      <c r="M139" s="255"/>
      <c r="N139" s="256"/>
      <c r="O139" s="256"/>
      <c r="P139" s="256"/>
      <c r="Q139" s="256"/>
      <c r="R139" s="256"/>
      <c r="S139" s="256"/>
      <c r="T139" s="25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8" t="s">
        <v>167</v>
      </c>
      <c r="AU139" s="258" t="s">
        <v>87</v>
      </c>
      <c r="AV139" s="13" t="s">
        <v>87</v>
      </c>
      <c r="AW139" s="13" t="s">
        <v>33</v>
      </c>
      <c r="AX139" s="13" t="s">
        <v>85</v>
      </c>
      <c r="AY139" s="258" t="s">
        <v>158</v>
      </c>
    </row>
    <row r="140" s="12" customFormat="1" ht="22.8" customHeight="1">
      <c r="A140" s="12"/>
      <c r="B140" s="218"/>
      <c r="C140" s="219"/>
      <c r="D140" s="220" t="s">
        <v>76</v>
      </c>
      <c r="E140" s="232" t="s">
        <v>205</v>
      </c>
      <c r="F140" s="232" t="s">
        <v>813</v>
      </c>
      <c r="G140" s="219"/>
      <c r="H140" s="219"/>
      <c r="I140" s="222"/>
      <c r="J140" s="233">
        <f>BK140</f>
        <v>0</v>
      </c>
      <c r="K140" s="219"/>
      <c r="L140" s="224"/>
      <c r="M140" s="225"/>
      <c r="N140" s="226"/>
      <c r="O140" s="226"/>
      <c r="P140" s="227">
        <f>SUM(P141:P147)</f>
        <v>0</v>
      </c>
      <c r="Q140" s="226"/>
      <c r="R140" s="227">
        <f>SUM(R141:R147)</f>
        <v>0.10500000000000001</v>
      </c>
      <c r="S140" s="226"/>
      <c r="T140" s="228">
        <f>SUM(T141:T147)</f>
        <v>7.5310000000000006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9" t="s">
        <v>85</v>
      </c>
      <c r="AT140" s="230" t="s">
        <v>76</v>
      </c>
      <c r="AU140" s="230" t="s">
        <v>85</v>
      </c>
      <c r="AY140" s="229" t="s">
        <v>158</v>
      </c>
      <c r="BK140" s="231">
        <f>SUM(BK141:BK147)</f>
        <v>0</v>
      </c>
    </row>
    <row r="141" s="2" customFormat="1" ht="21.75" customHeight="1">
      <c r="A141" s="37"/>
      <c r="B141" s="38"/>
      <c r="C141" s="234" t="s">
        <v>193</v>
      </c>
      <c r="D141" s="234" t="s">
        <v>160</v>
      </c>
      <c r="E141" s="235" t="s">
        <v>363</v>
      </c>
      <c r="F141" s="236" t="s">
        <v>364</v>
      </c>
      <c r="G141" s="237" t="s">
        <v>163</v>
      </c>
      <c r="H141" s="238">
        <v>500</v>
      </c>
      <c r="I141" s="239"/>
      <c r="J141" s="240">
        <f>ROUND(I141*H141,2)</f>
        <v>0</v>
      </c>
      <c r="K141" s="236" t="s">
        <v>309</v>
      </c>
      <c r="L141" s="43"/>
      <c r="M141" s="241" t="s">
        <v>1</v>
      </c>
      <c r="N141" s="242" t="s">
        <v>42</v>
      </c>
      <c r="O141" s="90"/>
      <c r="P141" s="243">
        <f>O141*H141</f>
        <v>0</v>
      </c>
      <c r="Q141" s="243">
        <v>0.00021000000000000001</v>
      </c>
      <c r="R141" s="243">
        <f>Q141*H141</f>
        <v>0.10500000000000001</v>
      </c>
      <c r="S141" s="243">
        <v>0</v>
      </c>
      <c r="T141" s="24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45" t="s">
        <v>165</v>
      </c>
      <c r="AT141" s="245" t="s">
        <v>160</v>
      </c>
      <c r="AU141" s="245" t="s">
        <v>87</v>
      </c>
      <c r="AY141" s="16" t="s">
        <v>158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16" t="s">
        <v>85</v>
      </c>
      <c r="BK141" s="246">
        <f>ROUND(I141*H141,2)</f>
        <v>0</v>
      </c>
      <c r="BL141" s="16" t="s">
        <v>165</v>
      </c>
      <c r="BM141" s="245" t="s">
        <v>1493</v>
      </c>
    </row>
    <row r="142" s="13" customFormat="1">
      <c r="A142" s="13"/>
      <c r="B142" s="247"/>
      <c r="C142" s="248"/>
      <c r="D142" s="249" t="s">
        <v>167</v>
      </c>
      <c r="E142" s="250" t="s">
        <v>1</v>
      </c>
      <c r="F142" s="251" t="s">
        <v>1494</v>
      </c>
      <c r="G142" s="248"/>
      <c r="H142" s="252">
        <v>500</v>
      </c>
      <c r="I142" s="253"/>
      <c r="J142" s="248"/>
      <c r="K142" s="248"/>
      <c r="L142" s="254"/>
      <c r="M142" s="255"/>
      <c r="N142" s="256"/>
      <c r="O142" s="256"/>
      <c r="P142" s="256"/>
      <c r="Q142" s="256"/>
      <c r="R142" s="256"/>
      <c r="S142" s="256"/>
      <c r="T142" s="25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8" t="s">
        <v>167</v>
      </c>
      <c r="AU142" s="258" t="s">
        <v>87</v>
      </c>
      <c r="AV142" s="13" t="s">
        <v>87</v>
      </c>
      <c r="AW142" s="13" t="s">
        <v>33</v>
      </c>
      <c r="AX142" s="13" t="s">
        <v>85</v>
      </c>
      <c r="AY142" s="258" t="s">
        <v>158</v>
      </c>
    </row>
    <row r="143" s="2" customFormat="1" ht="21.75" customHeight="1">
      <c r="A143" s="37"/>
      <c r="B143" s="38"/>
      <c r="C143" s="234" t="s">
        <v>205</v>
      </c>
      <c r="D143" s="234" t="s">
        <v>160</v>
      </c>
      <c r="E143" s="235" t="s">
        <v>1495</v>
      </c>
      <c r="F143" s="236" t="s">
        <v>1496</v>
      </c>
      <c r="G143" s="237" t="s">
        <v>192</v>
      </c>
      <c r="H143" s="238">
        <v>165</v>
      </c>
      <c r="I143" s="239"/>
      <c r="J143" s="240">
        <f>ROUND(I143*H143,2)</f>
        <v>0</v>
      </c>
      <c r="K143" s="236" t="s">
        <v>271</v>
      </c>
      <c r="L143" s="43"/>
      <c r="M143" s="241" t="s">
        <v>1</v>
      </c>
      <c r="N143" s="242" t="s">
        <v>42</v>
      </c>
      <c r="O143" s="90"/>
      <c r="P143" s="243">
        <f>O143*H143</f>
        <v>0</v>
      </c>
      <c r="Q143" s="243">
        <v>0</v>
      </c>
      <c r="R143" s="243">
        <f>Q143*H143</f>
        <v>0</v>
      </c>
      <c r="S143" s="243">
        <v>0.017000000000000001</v>
      </c>
      <c r="T143" s="244">
        <f>S143*H143</f>
        <v>2.8050000000000002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45" t="s">
        <v>165</v>
      </c>
      <c r="AT143" s="245" t="s">
        <v>160</v>
      </c>
      <c r="AU143" s="245" t="s">
        <v>87</v>
      </c>
      <c r="AY143" s="16" t="s">
        <v>158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16" t="s">
        <v>85</v>
      </c>
      <c r="BK143" s="246">
        <f>ROUND(I143*H143,2)</f>
        <v>0</v>
      </c>
      <c r="BL143" s="16" t="s">
        <v>165</v>
      </c>
      <c r="BM143" s="245" t="s">
        <v>1497</v>
      </c>
    </row>
    <row r="144" s="2" customFormat="1" ht="21.75" customHeight="1">
      <c r="A144" s="37"/>
      <c r="B144" s="38"/>
      <c r="C144" s="234" t="s">
        <v>209</v>
      </c>
      <c r="D144" s="234" t="s">
        <v>160</v>
      </c>
      <c r="E144" s="235" t="s">
        <v>1498</v>
      </c>
      <c r="F144" s="236" t="s">
        <v>1499</v>
      </c>
      <c r="G144" s="237" t="s">
        <v>192</v>
      </c>
      <c r="H144" s="238">
        <v>75</v>
      </c>
      <c r="I144" s="239"/>
      <c r="J144" s="240">
        <f>ROUND(I144*H144,2)</f>
        <v>0</v>
      </c>
      <c r="K144" s="236" t="s">
        <v>164</v>
      </c>
      <c r="L144" s="43"/>
      <c r="M144" s="241" t="s">
        <v>1</v>
      </c>
      <c r="N144" s="242" t="s">
        <v>42</v>
      </c>
      <c r="O144" s="90"/>
      <c r="P144" s="243">
        <f>O144*H144</f>
        <v>0</v>
      </c>
      <c r="Q144" s="243">
        <v>0</v>
      </c>
      <c r="R144" s="243">
        <f>Q144*H144</f>
        <v>0</v>
      </c>
      <c r="S144" s="243">
        <v>0.034000000000000002</v>
      </c>
      <c r="T144" s="244">
        <f>S144*H144</f>
        <v>2.5500000000000003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5" t="s">
        <v>165</v>
      </c>
      <c r="AT144" s="245" t="s">
        <v>160</v>
      </c>
      <c r="AU144" s="245" t="s">
        <v>87</v>
      </c>
      <c r="AY144" s="16" t="s">
        <v>158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16" t="s">
        <v>85</v>
      </c>
      <c r="BK144" s="246">
        <f>ROUND(I144*H144,2)</f>
        <v>0</v>
      </c>
      <c r="BL144" s="16" t="s">
        <v>165</v>
      </c>
      <c r="BM144" s="245" t="s">
        <v>1500</v>
      </c>
    </row>
    <row r="145" s="2" customFormat="1" ht="21.75" customHeight="1">
      <c r="A145" s="37"/>
      <c r="B145" s="38"/>
      <c r="C145" s="234" t="s">
        <v>213</v>
      </c>
      <c r="D145" s="234" t="s">
        <v>160</v>
      </c>
      <c r="E145" s="235" t="s">
        <v>1501</v>
      </c>
      <c r="F145" s="236" t="s">
        <v>1502</v>
      </c>
      <c r="G145" s="237" t="s">
        <v>192</v>
      </c>
      <c r="H145" s="238">
        <v>22</v>
      </c>
      <c r="I145" s="239"/>
      <c r="J145" s="240">
        <f>ROUND(I145*H145,2)</f>
        <v>0</v>
      </c>
      <c r="K145" s="236" t="s">
        <v>164</v>
      </c>
      <c r="L145" s="43"/>
      <c r="M145" s="241" t="s">
        <v>1</v>
      </c>
      <c r="N145" s="242" t="s">
        <v>42</v>
      </c>
      <c r="O145" s="90"/>
      <c r="P145" s="243">
        <f>O145*H145</f>
        <v>0</v>
      </c>
      <c r="Q145" s="243">
        <v>0</v>
      </c>
      <c r="R145" s="243">
        <f>Q145*H145</f>
        <v>0</v>
      </c>
      <c r="S145" s="243">
        <v>0.0080000000000000002</v>
      </c>
      <c r="T145" s="244">
        <f>S145*H145</f>
        <v>0.17599999999999999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45" t="s">
        <v>165</v>
      </c>
      <c r="AT145" s="245" t="s">
        <v>160</v>
      </c>
      <c r="AU145" s="245" t="s">
        <v>87</v>
      </c>
      <c r="AY145" s="16" t="s">
        <v>158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16" t="s">
        <v>85</v>
      </c>
      <c r="BK145" s="246">
        <f>ROUND(I145*H145,2)</f>
        <v>0</v>
      </c>
      <c r="BL145" s="16" t="s">
        <v>165</v>
      </c>
      <c r="BM145" s="245" t="s">
        <v>1503</v>
      </c>
    </row>
    <row r="146" s="2" customFormat="1" ht="21.75" customHeight="1">
      <c r="A146" s="37"/>
      <c r="B146" s="38"/>
      <c r="C146" s="234" t="s">
        <v>219</v>
      </c>
      <c r="D146" s="234" t="s">
        <v>160</v>
      </c>
      <c r="E146" s="235" t="s">
        <v>1504</v>
      </c>
      <c r="F146" s="236" t="s">
        <v>1505</v>
      </c>
      <c r="G146" s="237" t="s">
        <v>185</v>
      </c>
      <c r="H146" s="238">
        <v>250</v>
      </c>
      <c r="I146" s="239"/>
      <c r="J146" s="240">
        <f>ROUND(I146*H146,2)</f>
        <v>0</v>
      </c>
      <c r="K146" s="236" t="s">
        <v>271</v>
      </c>
      <c r="L146" s="43"/>
      <c r="M146" s="241" t="s">
        <v>1</v>
      </c>
      <c r="N146" s="242" t="s">
        <v>42</v>
      </c>
      <c r="O146" s="90"/>
      <c r="P146" s="243">
        <f>O146*H146</f>
        <v>0</v>
      </c>
      <c r="Q146" s="243">
        <v>0</v>
      </c>
      <c r="R146" s="243">
        <f>Q146*H146</f>
        <v>0</v>
      </c>
      <c r="S146" s="243">
        <v>0.0080000000000000002</v>
      </c>
      <c r="T146" s="244">
        <f>S146*H146</f>
        <v>2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45" t="s">
        <v>165</v>
      </c>
      <c r="AT146" s="245" t="s">
        <v>160</v>
      </c>
      <c r="AU146" s="245" t="s">
        <v>87</v>
      </c>
      <c r="AY146" s="16" t="s">
        <v>158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16" t="s">
        <v>85</v>
      </c>
      <c r="BK146" s="246">
        <f>ROUND(I146*H146,2)</f>
        <v>0</v>
      </c>
      <c r="BL146" s="16" t="s">
        <v>165</v>
      </c>
      <c r="BM146" s="245" t="s">
        <v>1506</v>
      </c>
    </row>
    <row r="147" s="13" customFormat="1">
      <c r="A147" s="13"/>
      <c r="B147" s="247"/>
      <c r="C147" s="248"/>
      <c r="D147" s="249" t="s">
        <v>167</v>
      </c>
      <c r="E147" s="250" t="s">
        <v>1</v>
      </c>
      <c r="F147" s="251" t="s">
        <v>1507</v>
      </c>
      <c r="G147" s="248"/>
      <c r="H147" s="252">
        <v>250</v>
      </c>
      <c r="I147" s="253"/>
      <c r="J147" s="248"/>
      <c r="K147" s="248"/>
      <c r="L147" s="254"/>
      <c r="M147" s="255"/>
      <c r="N147" s="256"/>
      <c r="O147" s="256"/>
      <c r="P147" s="256"/>
      <c r="Q147" s="256"/>
      <c r="R147" s="256"/>
      <c r="S147" s="256"/>
      <c r="T147" s="25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8" t="s">
        <v>167</v>
      </c>
      <c r="AU147" s="258" t="s">
        <v>87</v>
      </c>
      <c r="AV147" s="13" t="s">
        <v>87</v>
      </c>
      <c r="AW147" s="13" t="s">
        <v>33</v>
      </c>
      <c r="AX147" s="13" t="s">
        <v>85</v>
      </c>
      <c r="AY147" s="258" t="s">
        <v>158</v>
      </c>
    </row>
    <row r="148" s="12" customFormat="1" ht="22.8" customHeight="1">
      <c r="A148" s="12"/>
      <c r="B148" s="218"/>
      <c r="C148" s="219"/>
      <c r="D148" s="220" t="s">
        <v>76</v>
      </c>
      <c r="E148" s="232" t="s">
        <v>420</v>
      </c>
      <c r="F148" s="232" t="s">
        <v>421</v>
      </c>
      <c r="G148" s="219"/>
      <c r="H148" s="219"/>
      <c r="I148" s="222"/>
      <c r="J148" s="233">
        <f>BK148</f>
        <v>0</v>
      </c>
      <c r="K148" s="219"/>
      <c r="L148" s="224"/>
      <c r="M148" s="225"/>
      <c r="N148" s="226"/>
      <c r="O148" s="226"/>
      <c r="P148" s="227">
        <f>SUM(P149:P155)</f>
        <v>0</v>
      </c>
      <c r="Q148" s="226"/>
      <c r="R148" s="227">
        <f>SUM(R149:R155)</f>
        <v>0</v>
      </c>
      <c r="S148" s="226"/>
      <c r="T148" s="228">
        <f>SUM(T149:T155)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9" t="s">
        <v>85</v>
      </c>
      <c r="AT148" s="230" t="s">
        <v>76</v>
      </c>
      <c r="AU148" s="230" t="s">
        <v>85</v>
      </c>
      <c r="AY148" s="229" t="s">
        <v>158</v>
      </c>
      <c r="BK148" s="231">
        <f>SUM(BK149:BK155)</f>
        <v>0</v>
      </c>
    </row>
    <row r="149" s="2" customFormat="1" ht="21.75" customHeight="1">
      <c r="A149" s="37"/>
      <c r="B149" s="38"/>
      <c r="C149" s="234" t="s">
        <v>223</v>
      </c>
      <c r="D149" s="234" t="s">
        <v>160</v>
      </c>
      <c r="E149" s="235" t="s">
        <v>423</v>
      </c>
      <c r="F149" s="236" t="s">
        <v>424</v>
      </c>
      <c r="G149" s="237" t="s">
        <v>179</v>
      </c>
      <c r="H149" s="238">
        <v>7.5309999999999997</v>
      </c>
      <c r="I149" s="239"/>
      <c r="J149" s="240">
        <f>ROUND(I149*H149,2)</f>
        <v>0</v>
      </c>
      <c r="K149" s="236" t="s">
        <v>164</v>
      </c>
      <c r="L149" s="43"/>
      <c r="M149" s="241" t="s">
        <v>1</v>
      </c>
      <c r="N149" s="242" t="s">
        <v>42</v>
      </c>
      <c r="O149" s="90"/>
      <c r="P149" s="243">
        <f>O149*H149</f>
        <v>0</v>
      </c>
      <c r="Q149" s="243">
        <v>0</v>
      </c>
      <c r="R149" s="243">
        <f>Q149*H149</f>
        <v>0</v>
      </c>
      <c r="S149" s="243">
        <v>0</v>
      </c>
      <c r="T149" s="24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45" t="s">
        <v>165</v>
      </c>
      <c r="AT149" s="245" t="s">
        <v>160</v>
      </c>
      <c r="AU149" s="245" t="s">
        <v>87</v>
      </c>
      <c r="AY149" s="16" t="s">
        <v>158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16" t="s">
        <v>85</v>
      </c>
      <c r="BK149" s="246">
        <f>ROUND(I149*H149,2)</f>
        <v>0</v>
      </c>
      <c r="BL149" s="16" t="s">
        <v>165</v>
      </c>
      <c r="BM149" s="245" t="s">
        <v>1508</v>
      </c>
    </row>
    <row r="150" s="2" customFormat="1" ht="21.75" customHeight="1">
      <c r="A150" s="37"/>
      <c r="B150" s="38"/>
      <c r="C150" s="234" t="s">
        <v>228</v>
      </c>
      <c r="D150" s="234" t="s">
        <v>160</v>
      </c>
      <c r="E150" s="235" t="s">
        <v>427</v>
      </c>
      <c r="F150" s="236" t="s">
        <v>428</v>
      </c>
      <c r="G150" s="237" t="s">
        <v>179</v>
      </c>
      <c r="H150" s="238">
        <v>75.310000000000002</v>
      </c>
      <c r="I150" s="239"/>
      <c r="J150" s="240">
        <f>ROUND(I150*H150,2)</f>
        <v>0</v>
      </c>
      <c r="K150" s="236" t="s">
        <v>309</v>
      </c>
      <c r="L150" s="43"/>
      <c r="M150" s="241" t="s">
        <v>1</v>
      </c>
      <c r="N150" s="242" t="s">
        <v>42</v>
      </c>
      <c r="O150" s="90"/>
      <c r="P150" s="243">
        <f>O150*H150</f>
        <v>0</v>
      </c>
      <c r="Q150" s="243">
        <v>0</v>
      </c>
      <c r="R150" s="243">
        <f>Q150*H150</f>
        <v>0</v>
      </c>
      <c r="S150" s="243">
        <v>0</v>
      </c>
      <c r="T150" s="244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45" t="s">
        <v>165</v>
      </c>
      <c r="AT150" s="245" t="s">
        <v>160</v>
      </c>
      <c r="AU150" s="245" t="s">
        <v>87</v>
      </c>
      <c r="AY150" s="16" t="s">
        <v>158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6" t="s">
        <v>85</v>
      </c>
      <c r="BK150" s="246">
        <f>ROUND(I150*H150,2)</f>
        <v>0</v>
      </c>
      <c r="BL150" s="16" t="s">
        <v>165</v>
      </c>
      <c r="BM150" s="245" t="s">
        <v>1509</v>
      </c>
    </row>
    <row r="151" s="13" customFormat="1">
      <c r="A151" s="13"/>
      <c r="B151" s="247"/>
      <c r="C151" s="248"/>
      <c r="D151" s="249" t="s">
        <v>167</v>
      </c>
      <c r="E151" s="248"/>
      <c r="F151" s="251" t="s">
        <v>1510</v>
      </c>
      <c r="G151" s="248"/>
      <c r="H151" s="252">
        <v>75.310000000000002</v>
      </c>
      <c r="I151" s="253"/>
      <c r="J151" s="248"/>
      <c r="K151" s="248"/>
      <c r="L151" s="254"/>
      <c r="M151" s="255"/>
      <c r="N151" s="256"/>
      <c r="O151" s="256"/>
      <c r="P151" s="256"/>
      <c r="Q151" s="256"/>
      <c r="R151" s="256"/>
      <c r="S151" s="256"/>
      <c r="T151" s="25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8" t="s">
        <v>167</v>
      </c>
      <c r="AU151" s="258" t="s">
        <v>87</v>
      </c>
      <c r="AV151" s="13" t="s">
        <v>87</v>
      </c>
      <c r="AW151" s="13" t="s">
        <v>4</v>
      </c>
      <c r="AX151" s="13" t="s">
        <v>85</v>
      </c>
      <c r="AY151" s="258" t="s">
        <v>158</v>
      </c>
    </row>
    <row r="152" s="2" customFormat="1" ht="21.75" customHeight="1">
      <c r="A152" s="37"/>
      <c r="B152" s="38"/>
      <c r="C152" s="234" t="s">
        <v>8</v>
      </c>
      <c r="D152" s="234" t="s">
        <v>160</v>
      </c>
      <c r="E152" s="235" t="s">
        <v>432</v>
      </c>
      <c r="F152" s="236" t="s">
        <v>433</v>
      </c>
      <c r="G152" s="237" t="s">
        <v>179</v>
      </c>
      <c r="H152" s="238">
        <v>7.5309999999999997</v>
      </c>
      <c r="I152" s="239"/>
      <c r="J152" s="240">
        <f>ROUND(I152*H152,2)</f>
        <v>0</v>
      </c>
      <c r="K152" s="236" t="s">
        <v>309</v>
      </c>
      <c r="L152" s="43"/>
      <c r="M152" s="241" t="s">
        <v>1</v>
      </c>
      <c r="N152" s="242" t="s">
        <v>42</v>
      </c>
      <c r="O152" s="90"/>
      <c r="P152" s="243">
        <f>O152*H152</f>
        <v>0</v>
      </c>
      <c r="Q152" s="243">
        <v>0</v>
      </c>
      <c r="R152" s="243">
        <f>Q152*H152</f>
        <v>0</v>
      </c>
      <c r="S152" s="243">
        <v>0</v>
      </c>
      <c r="T152" s="244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45" t="s">
        <v>165</v>
      </c>
      <c r="AT152" s="245" t="s">
        <v>160</v>
      </c>
      <c r="AU152" s="245" t="s">
        <v>87</v>
      </c>
      <c r="AY152" s="16" t="s">
        <v>158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6" t="s">
        <v>85</v>
      </c>
      <c r="BK152" s="246">
        <f>ROUND(I152*H152,2)</f>
        <v>0</v>
      </c>
      <c r="BL152" s="16" t="s">
        <v>165</v>
      </c>
      <c r="BM152" s="245" t="s">
        <v>1511</v>
      </c>
    </row>
    <row r="153" s="2" customFormat="1" ht="21.75" customHeight="1">
      <c r="A153" s="37"/>
      <c r="B153" s="38"/>
      <c r="C153" s="234" t="s">
        <v>236</v>
      </c>
      <c r="D153" s="234" t="s">
        <v>160</v>
      </c>
      <c r="E153" s="235" t="s">
        <v>436</v>
      </c>
      <c r="F153" s="236" t="s">
        <v>437</v>
      </c>
      <c r="G153" s="237" t="s">
        <v>179</v>
      </c>
      <c r="H153" s="238">
        <v>143.089</v>
      </c>
      <c r="I153" s="239"/>
      <c r="J153" s="240">
        <f>ROUND(I153*H153,2)</f>
        <v>0</v>
      </c>
      <c r="K153" s="236" t="s">
        <v>309</v>
      </c>
      <c r="L153" s="43"/>
      <c r="M153" s="241" t="s">
        <v>1</v>
      </c>
      <c r="N153" s="242" t="s">
        <v>42</v>
      </c>
      <c r="O153" s="90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45" t="s">
        <v>165</v>
      </c>
      <c r="AT153" s="245" t="s">
        <v>160</v>
      </c>
      <c r="AU153" s="245" t="s">
        <v>87</v>
      </c>
      <c r="AY153" s="16" t="s">
        <v>158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6" t="s">
        <v>85</v>
      </c>
      <c r="BK153" s="246">
        <f>ROUND(I153*H153,2)</f>
        <v>0</v>
      </c>
      <c r="BL153" s="16" t="s">
        <v>165</v>
      </c>
      <c r="BM153" s="245" t="s">
        <v>1512</v>
      </c>
    </row>
    <row r="154" s="13" customFormat="1">
      <c r="A154" s="13"/>
      <c r="B154" s="247"/>
      <c r="C154" s="248"/>
      <c r="D154" s="249" t="s">
        <v>167</v>
      </c>
      <c r="E154" s="248"/>
      <c r="F154" s="251" t="s">
        <v>1513</v>
      </c>
      <c r="G154" s="248"/>
      <c r="H154" s="252">
        <v>143.089</v>
      </c>
      <c r="I154" s="253"/>
      <c r="J154" s="248"/>
      <c r="K154" s="248"/>
      <c r="L154" s="254"/>
      <c r="M154" s="255"/>
      <c r="N154" s="256"/>
      <c r="O154" s="256"/>
      <c r="P154" s="256"/>
      <c r="Q154" s="256"/>
      <c r="R154" s="256"/>
      <c r="S154" s="256"/>
      <c r="T154" s="25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8" t="s">
        <v>167</v>
      </c>
      <c r="AU154" s="258" t="s">
        <v>87</v>
      </c>
      <c r="AV154" s="13" t="s">
        <v>87</v>
      </c>
      <c r="AW154" s="13" t="s">
        <v>4</v>
      </c>
      <c r="AX154" s="13" t="s">
        <v>85</v>
      </c>
      <c r="AY154" s="258" t="s">
        <v>158</v>
      </c>
    </row>
    <row r="155" s="2" customFormat="1" ht="21.75" customHeight="1">
      <c r="A155" s="37"/>
      <c r="B155" s="38"/>
      <c r="C155" s="234" t="s">
        <v>241</v>
      </c>
      <c r="D155" s="234" t="s">
        <v>160</v>
      </c>
      <c r="E155" s="235" t="s">
        <v>441</v>
      </c>
      <c r="F155" s="236" t="s">
        <v>442</v>
      </c>
      <c r="G155" s="237" t="s">
        <v>179</v>
      </c>
      <c r="H155" s="238">
        <v>7.5309999999999997</v>
      </c>
      <c r="I155" s="239"/>
      <c r="J155" s="240">
        <f>ROUND(I155*H155,2)</f>
        <v>0</v>
      </c>
      <c r="K155" s="236" t="s">
        <v>309</v>
      </c>
      <c r="L155" s="43"/>
      <c r="M155" s="241" t="s">
        <v>1</v>
      </c>
      <c r="N155" s="242" t="s">
        <v>42</v>
      </c>
      <c r="O155" s="90"/>
      <c r="P155" s="243">
        <f>O155*H155</f>
        <v>0</v>
      </c>
      <c r="Q155" s="243">
        <v>0</v>
      </c>
      <c r="R155" s="243">
        <f>Q155*H155</f>
        <v>0</v>
      </c>
      <c r="S155" s="243">
        <v>0</v>
      </c>
      <c r="T155" s="244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45" t="s">
        <v>165</v>
      </c>
      <c r="AT155" s="245" t="s">
        <v>160</v>
      </c>
      <c r="AU155" s="245" t="s">
        <v>87</v>
      </c>
      <c r="AY155" s="16" t="s">
        <v>158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16" t="s">
        <v>85</v>
      </c>
      <c r="BK155" s="246">
        <f>ROUND(I155*H155,2)</f>
        <v>0</v>
      </c>
      <c r="BL155" s="16" t="s">
        <v>165</v>
      </c>
      <c r="BM155" s="245" t="s">
        <v>1514</v>
      </c>
    </row>
    <row r="156" s="12" customFormat="1" ht="22.8" customHeight="1">
      <c r="A156" s="12"/>
      <c r="B156" s="218"/>
      <c r="C156" s="219"/>
      <c r="D156" s="220" t="s">
        <v>76</v>
      </c>
      <c r="E156" s="232" t="s">
        <v>444</v>
      </c>
      <c r="F156" s="232" t="s">
        <v>445</v>
      </c>
      <c r="G156" s="219"/>
      <c r="H156" s="219"/>
      <c r="I156" s="222"/>
      <c r="J156" s="233">
        <f>BK156</f>
        <v>0</v>
      </c>
      <c r="K156" s="219"/>
      <c r="L156" s="224"/>
      <c r="M156" s="225"/>
      <c r="N156" s="226"/>
      <c r="O156" s="226"/>
      <c r="P156" s="227">
        <f>SUM(P157:P158)</f>
        <v>0</v>
      </c>
      <c r="Q156" s="226"/>
      <c r="R156" s="227">
        <f>SUM(R157:R158)</f>
        <v>0</v>
      </c>
      <c r="S156" s="226"/>
      <c r="T156" s="228">
        <f>SUM(T157:T158)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9" t="s">
        <v>85</v>
      </c>
      <c r="AT156" s="230" t="s">
        <v>76</v>
      </c>
      <c r="AU156" s="230" t="s">
        <v>85</v>
      </c>
      <c r="AY156" s="229" t="s">
        <v>158</v>
      </c>
      <c r="BK156" s="231">
        <f>SUM(BK157:BK158)</f>
        <v>0</v>
      </c>
    </row>
    <row r="157" s="2" customFormat="1" ht="16.5" customHeight="1">
      <c r="A157" s="37"/>
      <c r="B157" s="38"/>
      <c r="C157" s="234" t="s">
        <v>245</v>
      </c>
      <c r="D157" s="234" t="s">
        <v>160</v>
      </c>
      <c r="E157" s="235" t="s">
        <v>447</v>
      </c>
      <c r="F157" s="236" t="s">
        <v>448</v>
      </c>
      <c r="G157" s="237" t="s">
        <v>179</v>
      </c>
      <c r="H157" s="238">
        <v>9.4570000000000007</v>
      </c>
      <c r="I157" s="239"/>
      <c r="J157" s="240">
        <f>ROUND(I157*H157,2)</f>
        <v>0</v>
      </c>
      <c r="K157" s="236" t="s">
        <v>271</v>
      </c>
      <c r="L157" s="43"/>
      <c r="M157" s="241" t="s">
        <v>1</v>
      </c>
      <c r="N157" s="242" t="s">
        <v>42</v>
      </c>
      <c r="O157" s="90"/>
      <c r="P157" s="243">
        <f>O157*H157</f>
        <v>0</v>
      </c>
      <c r="Q157" s="243">
        <v>0</v>
      </c>
      <c r="R157" s="243">
        <f>Q157*H157</f>
        <v>0</v>
      </c>
      <c r="S157" s="243">
        <v>0</v>
      </c>
      <c r="T157" s="244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45" t="s">
        <v>165</v>
      </c>
      <c r="AT157" s="245" t="s">
        <v>160</v>
      </c>
      <c r="AU157" s="245" t="s">
        <v>87</v>
      </c>
      <c r="AY157" s="16" t="s">
        <v>158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16" t="s">
        <v>85</v>
      </c>
      <c r="BK157" s="246">
        <f>ROUND(I157*H157,2)</f>
        <v>0</v>
      </c>
      <c r="BL157" s="16" t="s">
        <v>165</v>
      </c>
      <c r="BM157" s="245" t="s">
        <v>1515</v>
      </c>
    </row>
    <row r="158" s="2" customFormat="1" ht="21.75" customHeight="1">
      <c r="A158" s="37"/>
      <c r="B158" s="38"/>
      <c r="C158" s="234" t="s">
        <v>249</v>
      </c>
      <c r="D158" s="234" t="s">
        <v>160</v>
      </c>
      <c r="E158" s="235" t="s">
        <v>451</v>
      </c>
      <c r="F158" s="236" t="s">
        <v>452</v>
      </c>
      <c r="G158" s="237" t="s">
        <v>179</v>
      </c>
      <c r="H158" s="238">
        <v>9.4570000000000007</v>
      </c>
      <c r="I158" s="239"/>
      <c r="J158" s="240">
        <f>ROUND(I158*H158,2)</f>
        <v>0</v>
      </c>
      <c r="K158" s="236" t="s">
        <v>271</v>
      </c>
      <c r="L158" s="43"/>
      <c r="M158" s="241" t="s">
        <v>1</v>
      </c>
      <c r="N158" s="242" t="s">
        <v>42</v>
      </c>
      <c r="O158" s="90"/>
      <c r="P158" s="243">
        <f>O158*H158</f>
        <v>0</v>
      </c>
      <c r="Q158" s="243">
        <v>0</v>
      </c>
      <c r="R158" s="243">
        <f>Q158*H158</f>
        <v>0</v>
      </c>
      <c r="S158" s="243">
        <v>0</v>
      </c>
      <c r="T158" s="244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45" t="s">
        <v>165</v>
      </c>
      <c r="AT158" s="245" t="s">
        <v>160</v>
      </c>
      <c r="AU158" s="245" t="s">
        <v>87</v>
      </c>
      <c r="AY158" s="16" t="s">
        <v>158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16" t="s">
        <v>85</v>
      </c>
      <c r="BK158" s="246">
        <f>ROUND(I158*H158,2)</f>
        <v>0</v>
      </c>
      <c r="BL158" s="16" t="s">
        <v>165</v>
      </c>
      <c r="BM158" s="245" t="s">
        <v>1516</v>
      </c>
    </row>
    <row r="159" s="12" customFormat="1" ht="25.92" customHeight="1">
      <c r="A159" s="12"/>
      <c r="B159" s="218"/>
      <c r="C159" s="219"/>
      <c r="D159" s="220" t="s">
        <v>76</v>
      </c>
      <c r="E159" s="221" t="s">
        <v>454</v>
      </c>
      <c r="F159" s="221" t="s">
        <v>455</v>
      </c>
      <c r="G159" s="219"/>
      <c r="H159" s="219"/>
      <c r="I159" s="222"/>
      <c r="J159" s="223">
        <f>BK159</f>
        <v>0</v>
      </c>
      <c r="K159" s="219"/>
      <c r="L159" s="224"/>
      <c r="M159" s="225"/>
      <c r="N159" s="226"/>
      <c r="O159" s="226"/>
      <c r="P159" s="227">
        <f>P160</f>
        <v>0</v>
      </c>
      <c r="Q159" s="226"/>
      <c r="R159" s="227">
        <f>R160</f>
        <v>0.16000000000000003</v>
      </c>
      <c r="S159" s="226"/>
      <c r="T159" s="228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9" t="s">
        <v>87</v>
      </c>
      <c r="AT159" s="230" t="s">
        <v>76</v>
      </c>
      <c r="AU159" s="230" t="s">
        <v>77</v>
      </c>
      <c r="AY159" s="229" t="s">
        <v>158</v>
      </c>
      <c r="BK159" s="231">
        <f>BK160</f>
        <v>0</v>
      </c>
    </row>
    <row r="160" s="12" customFormat="1" ht="22.8" customHeight="1">
      <c r="A160" s="12"/>
      <c r="B160" s="218"/>
      <c r="C160" s="219"/>
      <c r="D160" s="220" t="s">
        <v>76</v>
      </c>
      <c r="E160" s="232" t="s">
        <v>782</v>
      </c>
      <c r="F160" s="232" t="s">
        <v>783</v>
      </c>
      <c r="G160" s="219"/>
      <c r="H160" s="219"/>
      <c r="I160" s="222"/>
      <c r="J160" s="233">
        <f>BK160</f>
        <v>0</v>
      </c>
      <c r="K160" s="219"/>
      <c r="L160" s="224"/>
      <c r="M160" s="225"/>
      <c r="N160" s="226"/>
      <c r="O160" s="226"/>
      <c r="P160" s="227">
        <f>SUM(P161:P168)</f>
        <v>0</v>
      </c>
      <c r="Q160" s="226"/>
      <c r="R160" s="227">
        <f>SUM(R161:R168)</f>
        <v>0.16000000000000003</v>
      </c>
      <c r="S160" s="226"/>
      <c r="T160" s="228">
        <f>SUM(T161:T168)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9" t="s">
        <v>87</v>
      </c>
      <c r="AT160" s="230" t="s">
        <v>76</v>
      </c>
      <c r="AU160" s="230" t="s">
        <v>85</v>
      </c>
      <c r="AY160" s="229" t="s">
        <v>158</v>
      </c>
      <c r="BK160" s="231">
        <f>SUM(BK161:BK168)</f>
        <v>0</v>
      </c>
    </row>
    <row r="161" s="2" customFormat="1" ht="21.75" customHeight="1">
      <c r="A161" s="37"/>
      <c r="B161" s="38"/>
      <c r="C161" s="234" t="s">
        <v>258</v>
      </c>
      <c r="D161" s="234" t="s">
        <v>160</v>
      </c>
      <c r="E161" s="235" t="s">
        <v>790</v>
      </c>
      <c r="F161" s="236" t="s">
        <v>791</v>
      </c>
      <c r="G161" s="237" t="s">
        <v>163</v>
      </c>
      <c r="H161" s="238">
        <v>500</v>
      </c>
      <c r="I161" s="239"/>
      <c r="J161" s="240">
        <f>ROUND(I161*H161,2)</f>
        <v>0</v>
      </c>
      <c r="K161" s="236" t="s">
        <v>309</v>
      </c>
      <c r="L161" s="43"/>
      <c r="M161" s="241" t="s">
        <v>1</v>
      </c>
      <c r="N161" s="242" t="s">
        <v>42</v>
      </c>
      <c r="O161" s="90"/>
      <c r="P161" s="243">
        <f>O161*H161</f>
        <v>0</v>
      </c>
      <c r="Q161" s="243">
        <v>0.00021000000000000001</v>
      </c>
      <c r="R161" s="243">
        <f>Q161*H161</f>
        <v>0.10500000000000001</v>
      </c>
      <c r="S161" s="243">
        <v>0</v>
      </c>
      <c r="T161" s="244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45" t="s">
        <v>236</v>
      </c>
      <c r="AT161" s="245" t="s">
        <v>160</v>
      </c>
      <c r="AU161" s="245" t="s">
        <v>87</v>
      </c>
      <c r="AY161" s="16" t="s">
        <v>158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16" t="s">
        <v>85</v>
      </c>
      <c r="BK161" s="246">
        <f>ROUND(I161*H161,2)</f>
        <v>0</v>
      </c>
      <c r="BL161" s="16" t="s">
        <v>236</v>
      </c>
      <c r="BM161" s="245" t="s">
        <v>1517</v>
      </c>
    </row>
    <row r="162" s="13" customFormat="1">
      <c r="A162" s="13"/>
      <c r="B162" s="247"/>
      <c r="C162" s="248"/>
      <c r="D162" s="249" t="s">
        <v>167</v>
      </c>
      <c r="E162" s="250" t="s">
        <v>1</v>
      </c>
      <c r="F162" s="251" t="s">
        <v>1518</v>
      </c>
      <c r="G162" s="248"/>
      <c r="H162" s="252">
        <v>500</v>
      </c>
      <c r="I162" s="253"/>
      <c r="J162" s="248"/>
      <c r="K162" s="248"/>
      <c r="L162" s="254"/>
      <c r="M162" s="255"/>
      <c r="N162" s="256"/>
      <c r="O162" s="256"/>
      <c r="P162" s="256"/>
      <c r="Q162" s="256"/>
      <c r="R162" s="256"/>
      <c r="S162" s="256"/>
      <c r="T162" s="25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8" t="s">
        <v>167</v>
      </c>
      <c r="AU162" s="258" t="s">
        <v>87</v>
      </c>
      <c r="AV162" s="13" t="s">
        <v>87</v>
      </c>
      <c r="AW162" s="13" t="s">
        <v>33</v>
      </c>
      <c r="AX162" s="13" t="s">
        <v>85</v>
      </c>
      <c r="AY162" s="258" t="s">
        <v>158</v>
      </c>
    </row>
    <row r="163" s="2" customFormat="1" ht="21.75" customHeight="1">
      <c r="A163" s="37"/>
      <c r="B163" s="38"/>
      <c r="C163" s="234" t="s">
        <v>7</v>
      </c>
      <c r="D163" s="234" t="s">
        <v>160</v>
      </c>
      <c r="E163" s="235" t="s">
        <v>795</v>
      </c>
      <c r="F163" s="236" t="s">
        <v>796</v>
      </c>
      <c r="G163" s="237" t="s">
        <v>163</v>
      </c>
      <c r="H163" s="238">
        <v>250</v>
      </c>
      <c r="I163" s="239"/>
      <c r="J163" s="240">
        <f>ROUND(I163*H163,2)</f>
        <v>0</v>
      </c>
      <c r="K163" s="236" t="s">
        <v>309</v>
      </c>
      <c r="L163" s="43"/>
      <c r="M163" s="241" t="s">
        <v>1</v>
      </c>
      <c r="N163" s="242" t="s">
        <v>42</v>
      </c>
      <c r="O163" s="90"/>
      <c r="P163" s="243">
        <f>O163*H163</f>
        <v>0</v>
      </c>
      <c r="Q163" s="243">
        <v>0.00020000000000000001</v>
      </c>
      <c r="R163" s="243">
        <f>Q163*H163</f>
        <v>0.050000000000000003</v>
      </c>
      <c r="S163" s="243">
        <v>0</v>
      </c>
      <c r="T163" s="244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45" t="s">
        <v>236</v>
      </c>
      <c r="AT163" s="245" t="s">
        <v>160</v>
      </c>
      <c r="AU163" s="245" t="s">
        <v>87</v>
      </c>
      <c r="AY163" s="16" t="s">
        <v>158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16" t="s">
        <v>85</v>
      </c>
      <c r="BK163" s="246">
        <f>ROUND(I163*H163,2)</f>
        <v>0</v>
      </c>
      <c r="BL163" s="16" t="s">
        <v>236</v>
      </c>
      <c r="BM163" s="245" t="s">
        <v>1519</v>
      </c>
    </row>
    <row r="164" s="13" customFormat="1">
      <c r="A164" s="13"/>
      <c r="B164" s="247"/>
      <c r="C164" s="248"/>
      <c r="D164" s="249" t="s">
        <v>167</v>
      </c>
      <c r="E164" s="250" t="s">
        <v>1</v>
      </c>
      <c r="F164" s="251" t="s">
        <v>1520</v>
      </c>
      <c r="G164" s="248"/>
      <c r="H164" s="252">
        <v>250</v>
      </c>
      <c r="I164" s="253"/>
      <c r="J164" s="248"/>
      <c r="K164" s="248"/>
      <c r="L164" s="254"/>
      <c r="M164" s="255"/>
      <c r="N164" s="256"/>
      <c r="O164" s="256"/>
      <c r="P164" s="256"/>
      <c r="Q164" s="256"/>
      <c r="R164" s="256"/>
      <c r="S164" s="256"/>
      <c r="T164" s="25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8" t="s">
        <v>167</v>
      </c>
      <c r="AU164" s="258" t="s">
        <v>87</v>
      </c>
      <c r="AV164" s="13" t="s">
        <v>87</v>
      </c>
      <c r="AW164" s="13" t="s">
        <v>33</v>
      </c>
      <c r="AX164" s="13" t="s">
        <v>85</v>
      </c>
      <c r="AY164" s="258" t="s">
        <v>158</v>
      </c>
    </row>
    <row r="165" s="2" customFormat="1" ht="21.75" customHeight="1">
      <c r="A165" s="37"/>
      <c r="B165" s="38"/>
      <c r="C165" s="234" t="s">
        <v>268</v>
      </c>
      <c r="D165" s="234" t="s">
        <v>160</v>
      </c>
      <c r="E165" s="235" t="s">
        <v>1521</v>
      </c>
      <c r="F165" s="236" t="s">
        <v>1522</v>
      </c>
      <c r="G165" s="237" t="s">
        <v>163</v>
      </c>
      <c r="H165" s="238">
        <v>500</v>
      </c>
      <c r="I165" s="239"/>
      <c r="J165" s="240">
        <f>ROUND(I165*H165,2)</f>
        <v>0</v>
      </c>
      <c r="K165" s="236" t="s">
        <v>271</v>
      </c>
      <c r="L165" s="43"/>
      <c r="M165" s="241" t="s">
        <v>1</v>
      </c>
      <c r="N165" s="242" t="s">
        <v>42</v>
      </c>
      <c r="O165" s="90"/>
      <c r="P165" s="243">
        <f>O165*H165</f>
        <v>0</v>
      </c>
      <c r="Q165" s="243">
        <v>1.0000000000000001E-05</v>
      </c>
      <c r="R165" s="243">
        <f>Q165*H165</f>
        <v>0.0050000000000000001</v>
      </c>
      <c r="S165" s="243">
        <v>0</v>
      </c>
      <c r="T165" s="244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45" t="s">
        <v>236</v>
      </c>
      <c r="AT165" s="245" t="s">
        <v>160</v>
      </c>
      <c r="AU165" s="245" t="s">
        <v>87</v>
      </c>
      <c r="AY165" s="16" t="s">
        <v>158</v>
      </c>
      <c r="BE165" s="246">
        <f>IF(N165="základní",J165,0)</f>
        <v>0</v>
      </c>
      <c r="BF165" s="246">
        <f>IF(N165="snížená",J165,0)</f>
        <v>0</v>
      </c>
      <c r="BG165" s="246">
        <f>IF(N165="zákl. přenesená",J165,0)</f>
        <v>0</v>
      </c>
      <c r="BH165" s="246">
        <f>IF(N165="sníž. přenesená",J165,0)</f>
        <v>0</v>
      </c>
      <c r="BI165" s="246">
        <f>IF(N165="nulová",J165,0)</f>
        <v>0</v>
      </c>
      <c r="BJ165" s="16" t="s">
        <v>85</v>
      </c>
      <c r="BK165" s="246">
        <f>ROUND(I165*H165,2)</f>
        <v>0</v>
      </c>
      <c r="BL165" s="16" t="s">
        <v>236</v>
      </c>
      <c r="BM165" s="245" t="s">
        <v>1523</v>
      </c>
    </row>
    <row r="166" s="13" customFormat="1">
      <c r="A166" s="13"/>
      <c r="B166" s="247"/>
      <c r="C166" s="248"/>
      <c r="D166" s="249" t="s">
        <v>167</v>
      </c>
      <c r="E166" s="250" t="s">
        <v>1</v>
      </c>
      <c r="F166" s="251" t="s">
        <v>1518</v>
      </c>
      <c r="G166" s="248"/>
      <c r="H166" s="252">
        <v>500</v>
      </c>
      <c r="I166" s="253"/>
      <c r="J166" s="248"/>
      <c r="K166" s="248"/>
      <c r="L166" s="254"/>
      <c r="M166" s="255"/>
      <c r="N166" s="256"/>
      <c r="O166" s="256"/>
      <c r="P166" s="256"/>
      <c r="Q166" s="256"/>
      <c r="R166" s="256"/>
      <c r="S166" s="256"/>
      <c r="T166" s="25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8" t="s">
        <v>167</v>
      </c>
      <c r="AU166" s="258" t="s">
        <v>87</v>
      </c>
      <c r="AV166" s="13" t="s">
        <v>87</v>
      </c>
      <c r="AW166" s="13" t="s">
        <v>33</v>
      </c>
      <c r="AX166" s="13" t="s">
        <v>85</v>
      </c>
      <c r="AY166" s="258" t="s">
        <v>158</v>
      </c>
    </row>
    <row r="167" s="2" customFormat="1" ht="16.5" customHeight="1">
      <c r="A167" s="37"/>
      <c r="B167" s="38"/>
      <c r="C167" s="234" t="s">
        <v>273</v>
      </c>
      <c r="D167" s="234" t="s">
        <v>160</v>
      </c>
      <c r="E167" s="235" t="s">
        <v>800</v>
      </c>
      <c r="F167" s="236" t="s">
        <v>801</v>
      </c>
      <c r="G167" s="237" t="s">
        <v>163</v>
      </c>
      <c r="H167" s="238">
        <v>250</v>
      </c>
      <c r="I167" s="239"/>
      <c r="J167" s="240">
        <f>ROUND(I167*H167,2)</f>
        <v>0</v>
      </c>
      <c r="K167" s="236" t="s">
        <v>1</v>
      </c>
      <c r="L167" s="43"/>
      <c r="M167" s="241" t="s">
        <v>1</v>
      </c>
      <c r="N167" s="242" t="s">
        <v>42</v>
      </c>
      <c r="O167" s="90"/>
      <c r="P167" s="243">
        <f>O167*H167</f>
        <v>0</v>
      </c>
      <c r="Q167" s="243">
        <v>0</v>
      </c>
      <c r="R167" s="243">
        <f>Q167*H167</f>
        <v>0</v>
      </c>
      <c r="S167" s="243">
        <v>0</v>
      </c>
      <c r="T167" s="244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45" t="s">
        <v>236</v>
      </c>
      <c r="AT167" s="245" t="s">
        <v>160</v>
      </c>
      <c r="AU167" s="245" t="s">
        <v>87</v>
      </c>
      <c r="AY167" s="16" t="s">
        <v>158</v>
      </c>
      <c r="BE167" s="246">
        <f>IF(N167="základní",J167,0)</f>
        <v>0</v>
      </c>
      <c r="BF167" s="246">
        <f>IF(N167="snížená",J167,0)</f>
        <v>0</v>
      </c>
      <c r="BG167" s="246">
        <f>IF(N167="zákl. přenesená",J167,0)</f>
        <v>0</v>
      </c>
      <c r="BH167" s="246">
        <f>IF(N167="sníž. přenesená",J167,0)</f>
        <v>0</v>
      </c>
      <c r="BI167" s="246">
        <f>IF(N167="nulová",J167,0)</f>
        <v>0</v>
      </c>
      <c r="BJ167" s="16" t="s">
        <v>85</v>
      </c>
      <c r="BK167" s="246">
        <f>ROUND(I167*H167,2)</f>
        <v>0</v>
      </c>
      <c r="BL167" s="16" t="s">
        <v>236</v>
      </c>
      <c r="BM167" s="245" t="s">
        <v>1524</v>
      </c>
    </row>
    <row r="168" s="13" customFormat="1">
      <c r="A168" s="13"/>
      <c r="B168" s="247"/>
      <c r="C168" s="248"/>
      <c r="D168" s="249" t="s">
        <v>167</v>
      </c>
      <c r="E168" s="250" t="s">
        <v>1</v>
      </c>
      <c r="F168" s="251" t="s">
        <v>1525</v>
      </c>
      <c r="G168" s="248"/>
      <c r="H168" s="252">
        <v>250</v>
      </c>
      <c r="I168" s="253"/>
      <c r="J168" s="248"/>
      <c r="K168" s="248"/>
      <c r="L168" s="254"/>
      <c r="M168" s="284"/>
      <c r="N168" s="285"/>
      <c r="O168" s="285"/>
      <c r="P168" s="285"/>
      <c r="Q168" s="285"/>
      <c r="R168" s="285"/>
      <c r="S168" s="285"/>
      <c r="T168" s="28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8" t="s">
        <v>167</v>
      </c>
      <c r="AU168" s="258" t="s">
        <v>87</v>
      </c>
      <c r="AV168" s="13" t="s">
        <v>87</v>
      </c>
      <c r="AW168" s="13" t="s">
        <v>33</v>
      </c>
      <c r="AX168" s="13" t="s">
        <v>85</v>
      </c>
      <c r="AY168" s="258" t="s">
        <v>158</v>
      </c>
    </row>
    <row r="169" s="2" customFormat="1" ht="6.96" customHeight="1">
      <c r="A169" s="37"/>
      <c r="B169" s="65"/>
      <c r="C169" s="66"/>
      <c r="D169" s="66"/>
      <c r="E169" s="66"/>
      <c r="F169" s="66"/>
      <c r="G169" s="66"/>
      <c r="H169" s="66"/>
      <c r="I169" s="182"/>
      <c r="J169" s="66"/>
      <c r="K169" s="66"/>
      <c r="L169" s="43"/>
      <c r="M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</row>
  </sheetData>
  <sheetProtection sheet="1" autoFilter="0" formatColumns="0" formatRows="0" objects="1" scenarios="1" spinCount="100000" saltValue="HdCAgJr9IJ40IJUdyHe7HEZAbPAnuJo9gO8TL4pZ0r8Mjf6Qb7cEWKMg13887UjkBFFCcsUfS4i4TqVMhtZzuA==" hashValue="by5u06c3SK3kL3pXyqw+8l6Ljhz4J2w+OAnsMhT9XTRStkxMCRLcLUxQ0utuIB4rH9iBrNycnCpchKZuODLHCQ==" algorithmName="SHA-512" password="CC35"/>
  <autoFilter ref="C124:K168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BARBORAKYSK08D7\barborakyskova</dc:creator>
  <cp:lastModifiedBy>BARBORAKYSK08D7\barborakyskova</cp:lastModifiedBy>
  <dcterms:created xsi:type="dcterms:W3CDTF">2021-01-04T09:23:50Z</dcterms:created>
  <dcterms:modified xsi:type="dcterms:W3CDTF">2021-01-04T09:24:00Z</dcterms:modified>
</cp:coreProperties>
</file>